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yan\Downloads\"/>
    </mc:Choice>
  </mc:AlternateContent>
  <xr:revisionPtr revIDLastSave="0" documentId="8_{6FFA6A84-7ABF-4B6F-8B9C-D7BCB33D66E3}" xr6:coauthVersionLast="47" xr6:coauthVersionMax="47" xr10:uidLastSave="{00000000-0000-0000-0000-000000000000}"/>
  <workbookProtection workbookAlgorithmName="SHA-512" workbookHashValue="Ws4yAplNnyA5p9F5w/O2jRcTdwzPb64ZygxyLut1g6Oe0R1JyMEobiwxHHeYLxQ8tDR4BhnyuOV50C+Dht7Zaw==" workbookSaltValue="ssTd10PYI4c3vQQpsG/hFQ==" workbookSpinCount="100000" lockStructure="1"/>
  <bookViews>
    <workbookView xWindow="-120" yWindow="-120" windowWidth="29040" windowHeight="15720" tabRatio="501" xr2:uid="{C2870FCF-0559-4527-9F09-5CB6193DAB8E}"/>
  </bookViews>
  <sheets>
    <sheet name="USA Calculator" sheetId="6" r:id="rId1"/>
    <sheet name="Scale (US)" sheetId="5" r:id="rId2"/>
    <sheet name="Metric Calculator" sheetId="2" r:id="rId3"/>
    <sheet name="Scale (Metric)" sheetId="4" r:id="rId4"/>
    <sheet name="Design" sheetId="3" state="hidden" r:id="rId5"/>
    <sheet name="Olav Workings" sheetId="1" state="hidden" r:id="rId6"/>
  </sheets>
  <calcPr calcId="191028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6" l="1"/>
  <c r="G15" i="6" s="1"/>
  <c r="I15" i="6" s="1"/>
  <c r="K15" i="6" s="1"/>
  <c r="F14" i="6"/>
  <c r="G14" i="6" s="1"/>
  <c r="I14" i="6" s="1"/>
  <c r="K14" i="6" s="1"/>
  <c r="F13" i="6"/>
  <c r="G13" i="6" s="1"/>
  <c r="I13" i="6" s="1"/>
  <c r="K13" i="6" s="1"/>
  <c r="F12" i="6"/>
  <c r="G12" i="6" s="1"/>
  <c r="I12" i="6" s="1"/>
  <c r="K12" i="6" s="1"/>
  <c r="F11" i="6"/>
  <c r="G11" i="6" s="1"/>
  <c r="I11" i="6" s="1"/>
  <c r="K11" i="6" s="1"/>
  <c r="F10" i="6"/>
  <c r="G10" i="6" s="1"/>
  <c r="I10" i="6" s="1"/>
  <c r="K10" i="6" s="1"/>
  <c r="F9" i="6"/>
  <c r="G9" i="6" s="1"/>
  <c r="I9" i="6" s="1"/>
  <c r="K9" i="6" s="1"/>
  <c r="F8" i="6"/>
  <c r="G8" i="6" s="1"/>
  <c r="I8" i="6" s="1"/>
  <c r="K8" i="6" s="1"/>
  <c r="F7" i="6"/>
  <c r="G7" i="6" s="1"/>
  <c r="I7" i="6" s="1"/>
  <c r="K7" i="6" s="1"/>
  <c r="F6" i="6"/>
  <c r="G6" i="6" s="1"/>
  <c r="I6" i="6" s="1"/>
  <c r="K6" i="6" s="1"/>
  <c r="F5" i="6"/>
  <c r="G5" i="6" s="1"/>
  <c r="I5" i="6" s="1"/>
  <c r="K5" i="6" s="1"/>
  <c r="I24" i="5"/>
  <c r="E8" i="4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F8" i="4"/>
  <c r="F9" i="4" s="1"/>
  <c r="F10" i="4" s="1"/>
  <c r="F11" i="4" s="1"/>
  <c r="F12" i="4" s="1"/>
  <c r="F13" i="4" s="1"/>
  <c r="F14" i="4" s="1"/>
  <c r="F15" i="4" s="1"/>
  <c r="F16" i="4" s="1"/>
  <c r="F17" i="4" s="1"/>
  <c r="F18" i="4" s="1"/>
  <c r="F19" i="4" s="1"/>
  <c r="F20" i="4" s="1"/>
  <c r="F21" i="4" s="1"/>
  <c r="F22" i="4" s="1"/>
  <c r="F23" i="4" s="1"/>
  <c r="F24" i="4" s="1"/>
  <c r="F8" i="5"/>
  <c r="F9" i="5" s="1"/>
  <c r="F10" i="5" s="1"/>
  <c r="F11" i="5" s="1"/>
  <c r="F12" i="5" s="1"/>
  <c r="F13" i="5" s="1"/>
  <c r="F14" i="5" s="1"/>
  <c r="F15" i="5" s="1"/>
  <c r="F16" i="5" s="1"/>
  <c r="F17" i="5" s="1"/>
  <c r="F18" i="5" s="1"/>
  <c r="F19" i="5" s="1"/>
  <c r="F20" i="5" s="1"/>
  <c r="F21" i="5" s="1"/>
  <c r="F22" i="5" s="1"/>
  <c r="F23" i="5" s="1"/>
  <c r="F24" i="5" s="1"/>
  <c r="F25" i="5" s="1"/>
  <c r="F26" i="5" s="1"/>
  <c r="F27" i="5" s="1"/>
  <c r="F28" i="5" s="1"/>
  <c r="E8" i="5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s="1"/>
  <c r="E27" i="5" s="1"/>
  <c r="E28" i="5" s="1"/>
  <c r="F5" i="2"/>
  <c r="F6" i="2"/>
  <c r="G6" i="2" s="1"/>
  <c r="G5" i="2"/>
  <c r="I5" i="2" s="1"/>
  <c r="K5" i="2" s="1"/>
  <c r="G35" i="1"/>
  <c r="G36" i="1"/>
  <c r="C35" i="1"/>
  <c r="C36" i="1"/>
  <c r="E7" i="1"/>
  <c r="E8" i="1"/>
  <c r="D7" i="1"/>
  <c r="D8" i="1"/>
  <c r="C7" i="1"/>
  <c r="C8" i="1"/>
  <c r="C8" i="5"/>
  <c r="B8" i="5"/>
  <c r="H8" i="5"/>
  <c r="H9" i="5" s="1"/>
  <c r="H10" i="5" s="1"/>
  <c r="H11" i="5" s="1"/>
  <c r="H12" i="5" s="1"/>
  <c r="H13" i="5" s="1"/>
  <c r="H14" i="5" s="1"/>
  <c r="H15" i="5" s="1"/>
  <c r="H16" i="5" s="1"/>
  <c r="H17" i="5" s="1"/>
  <c r="H18" i="5" s="1"/>
  <c r="H19" i="5" s="1"/>
  <c r="H20" i="5" s="1"/>
  <c r="H21" i="5" s="1"/>
  <c r="H22" i="5" s="1"/>
  <c r="H23" i="5" s="1"/>
  <c r="H24" i="5" s="1"/>
  <c r="H25" i="5" s="1"/>
  <c r="H26" i="5" s="1"/>
  <c r="H27" i="5" s="1"/>
  <c r="H28" i="5" s="1"/>
  <c r="I8" i="5"/>
  <c r="I9" i="5" s="1"/>
  <c r="I10" i="5" s="1"/>
  <c r="I11" i="5" s="1"/>
  <c r="I12" i="5" s="1"/>
  <c r="I13" i="5" s="1"/>
  <c r="I14" i="5" s="1"/>
  <c r="I15" i="5" s="1"/>
  <c r="I16" i="5" s="1"/>
  <c r="I17" i="5" s="1"/>
  <c r="I18" i="5" s="1"/>
  <c r="I19" i="5" s="1"/>
  <c r="I20" i="5" s="1"/>
  <c r="I21" i="5" s="1"/>
  <c r="I22" i="5" s="1"/>
  <c r="I23" i="5" s="1"/>
  <c r="I25" i="5" s="1"/>
  <c r="I26" i="5" s="1"/>
  <c r="I27" i="5" s="1"/>
  <c r="I28" i="5" s="1"/>
  <c r="J8" i="5"/>
  <c r="J9" i="5" s="1"/>
  <c r="J10" i="5" s="1"/>
  <c r="J11" i="5" s="1"/>
  <c r="J12" i="5" s="1"/>
  <c r="J13" i="5" s="1"/>
  <c r="J14" i="5" s="1"/>
  <c r="J15" i="5" s="1"/>
  <c r="J16" i="5" s="1"/>
  <c r="J17" i="5" s="1"/>
  <c r="J18" i="5" s="1"/>
  <c r="J19" i="5" s="1"/>
  <c r="J20" i="5" s="1"/>
  <c r="J21" i="5" s="1"/>
  <c r="J22" i="5" s="1"/>
  <c r="J23" i="5" s="1"/>
  <c r="J24" i="5" s="1"/>
  <c r="J25" i="5" s="1"/>
  <c r="J26" i="5" s="1"/>
  <c r="J27" i="5" s="1"/>
  <c r="J28" i="5" s="1"/>
  <c r="K8" i="5"/>
  <c r="K9" i="5" s="1"/>
  <c r="K10" i="5" s="1"/>
  <c r="K11" i="5" s="1"/>
  <c r="K12" i="5" s="1"/>
  <c r="K13" i="5" s="1"/>
  <c r="K14" i="5" s="1"/>
  <c r="K15" i="5" s="1"/>
  <c r="K16" i="5" s="1"/>
  <c r="K17" i="5" s="1"/>
  <c r="K18" i="5" s="1"/>
  <c r="K19" i="5" s="1"/>
  <c r="K20" i="5" s="1"/>
  <c r="K21" i="5" s="1"/>
  <c r="K22" i="5" s="1"/>
  <c r="K23" i="5" s="1"/>
  <c r="K24" i="5" s="1"/>
  <c r="K25" i="5" s="1"/>
  <c r="K26" i="5" s="1"/>
  <c r="K27" i="5" s="1"/>
  <c r="K28" i="5" s="1"/>
  <c r="L8" i="5"/>
  <c r="L9" i="5" s="1"/>
  <c r="L10" i="5" s="1"/>
  <c r="L11" i="5" s="1"/>
  <c r="L12" i="5" s="1"/>
  <c r="L13" i="5" s="1"/>
  <c r="L14" i="5" s="1"/>
  <c r="L15" i="5" s="1"/>
  <c r="L16" i="5" s="1"/>
  <c r="L17" i="5" s="1"/>
  <c r="L18" i="5" s="1"/>
  <c r="L19" i="5" s="1"/>
  <c r="L20" i="5" s="1"/>
  <c r="L21" i="5" s="1"/>
  <c r="L22" i="5" s="1"/>
  <c r="L23" i="5" s="1"/>
  <c r="L24" i="5" s="1"/>
  <c r="L25" i="5" s="1"/>
  <c r="L26" i="5" s="1"/>
  <c r="L27" i="5" s="1"/>
  <c r="L28" i="5" s="1"/>
  <c r="M8" i="5"/>
  <c r="M9" i="5" s="1"/>
  <c r="M10" i="5" s="1"/>
  <c r="M11" i="5" s="1"/>
  <c r="M12" i="5" s="1"/>
  <c r="M13" i="5" s="1"/>
  <c r="M14" i="5" s="1"/>
  <c r="M15" i="5" s="1"/>
  <c r="M16" i="5" s="1"/>
  <c r="M17" i="5" s="1"/>
  <c r="M18" i="5" s="1"/>
  <c r="M19" i="5" s="1"/>
  <c r="M20" i="5" s="1"/>
  <c r="M21" i="5" s="1"/>
  <c r="M22" i="5" s="1"/>
  <c r="M23" i="5" s="1"/>
  <c r="M24" i="5" s="1"/>
  <c r="M25" i="5" s="1"/>
  <c r="M26" i="5" s="1"/>
  <c r="M27" i="5" s="1"/>
  <c r="M28" i="5" s="1"/>
  <c r="N8" i="5"/>
  <c r="N9" i="5" s="1"/>
  <c r="N10" i="5" s="1"/>
  <c r="N11" i="5" s="1"/>
  <c r="N12" i="5" s="1"/>
  <c r="N13" i="5" s="1"/>
  <c r="N14" i="5" s="1"/>
  <c r="N15" i="5" s="1"/>
  <c r="N16" i="5" s="1"/>
  <c r="N17" i="5" s="1"/>
  <c r="N18" i="5" s="1"/>
  <c r="N19" i="5" s="1"/>
  <c r="N20" i="5" s="1"/>
  <c r="N21" i="5" s="1"/>
  <c r="N22" i="5" s="1"/>
  <c r="N23" i="5" s="1"/>
  <c r="N24" i="5" s="1"/>
  <c r="N25" i="5" s="1"/>
  <c r="N26" i="5" s="1"/>
  <c r="N27" i="5" s="1"/>
  <c r="N28" i="5" s="1"/>
  <c r="O8" i="5"/>
  <c r="O9" i="5" s="1"/>
  <c r="O10" i="5" s="1"/>
  <c r="O11" i="5" s="1"/>
  <c r="O12" i="5" s="1"/>
  <c r="O13" i="5" s="1"/>
  <c r="O14" i="5" s="1"/>
  <c r="O15" i="5" s="1"/>
  <c r="O16" i="5" s="1"/>
  <c r="O17" i="5" s="1"/>
  <c r="O18" i="5" s="1"/>
  <c r="O19" i="5" s="1"/>
  <c r="O20" i="5" s="1"/>
  <c r="O21" i="5" s="1"/>
  <c r="O22" i="5" s="1"/>
  <c r="O23" i="5" s="1"/>
  <c r="O24" i="5" s="1"/>
  <c r="O25" i="5" s="1"/>
  <c r="O26" i="5" s="1"/>
  <c r="O27" i="5" s="1"/>
  <c r="O28" i="5" s="1"/>
  <c r="G8" i="5"/>
  <c r="G9" i="5" s="1"/>
  <c r="G10" i="5" s="1"/>
  <c r="G11" i="5" s="1"/>
  <c r="G12" i="5" s="1"/>
  <c r="G13" i="5" s="1"/>
  <c r="G14" i="5" s="1"/>
  <c r="G15" i="5" s="1"/>
  <c r="G16" i="5" s="1"/>
  <c r="G17" i="5" s="1"/>
  <c r="G18" i="5" s="1"/>
  <c r="G19" i="5" s="1"/>
  <c r="G20" i="5" s="1"/>
  <c r="G21" i="5" s="1"/>
  <c r="G22" i="5" s="1"/>
  <c r="G23" i="5" s="1"/>
  <c r="G24" i="5" s="1"/>
  <c r="G25" i="5" s="1"/>
  <c r="G26" i="5" s="1"/>
  <c r="G27" i="5" s="1"/>
  <c r="G28" i="5" s="1"/>
  <c r="J8" i="4"/>
  <c r="J9" i="4" s="1"/>
  <c r="J10" i="4" s="1"/>
  <c r="J11" i="4" s="1"/>
  <c r="J12" i="4" s="1"/>
  <c r="J13" i="4" s="1"/>
  <c r="J14" i="4" s="1"/>
  <c r="J15" i="4" s="1"/>
  <c r="J16" i="4" s="1"/>
  <c r="J17" i="4" s="1"/>
  <c r="J18" i="4" s="1"/>
  <c r="J19" i="4" s="1"/>
  <c r="J20" i="4" s="1"/>
  <c r="J21" i="4" s="1"/>
  <c r="J22" i="4" s="1"/>
  <c r="J23" i="4" s="1"/>
  <c r="J24" i="4" s="1"/>
  <c r="J25" i="4" s="1"/>
  <c r="J26" i="4" s="1"/>
  <c r="J27" i="4" s="1"/>
  <c r="D28" i="5"/>
  <c r="C9" i="5"/>
  <c r="C10" i="5" s="1"/>
  <c r="D7" i="5"/>
  <c r="D8" i="5" s="1"/>
  <c r="H8" i="4"/>
  <c r="H9" i="4" s="1"/>
  <c r="H10" i="4" s="1"/>
  <c r="H11" i="4" s="1"/>
  <c r="H12" i="4" s="1"/>
  <c r="H13" i="4" s="1"/>
  <c r="H14" i="4" s="1"/>
  <c r="H15" i="4" s="1"/>
  <c r="H16" i="4" s="1"/>
  <c r="H17" i="4" s="1"/>
  <c r="H18" i="4" s="1"/>
  <c r="H19" i="4" s="1"/>
  <c r="H20" i="4" s="1"/>
  <c r="H21" i="4" s="1"/>
  <c r="H22" i="4" s="1"/>
  <c r="H23" i="4" s="1"/>
  <c r="H24" i="4" s="1"/>
  <c r="H25" i="4" s="1"/>
  <c r="H26" i="4" s="1"/>
  <c r="I8" i="4"/>
  <c r="I9" i="4" s="1"/>
  <c r="I10" i="4" s="1"/>
  <c r="I11" i="4" s="1"/>
  <c r="I12" i="4" s="1"/>
  <c r="I13" i="4" s="1"/>
  <c r="I14" i="4" s="1"/>
  <c r="I15" i="4" s="1"/>
  <c r="I16" i="4" s="1"/>
  <c r="I17" i="4" s="1"/>
  <c r="I18" i="4" s="1"/>
  <c r="I19" i="4" s="1"/>
  <c r="I20" i="4" s="1"/>
  <c r="I21" i="4" s="1"/>
  <c r="I22" i="4" s="1"/>
  <c r="I23" i="4" s="1"/>
  <c r="I24" i="4" s="1"/>
  <c r="I25" i="4" s="1"/>
  <c r="I26" i="4" s="1"/>
  <c r="K8" i="4"/>
  <c r="K9" i="4" s="1"/>
  <c r="K10" i="4" s="1"/>
  <c r="K11" i="4" s="1"/>
  <c r="K12" i="4" s="1"/>
  <c r="K13" i="4" s="1"/>
  <c r="K14" i="4" s="1"/>
  <c r="K15" i="4" s="1"/>
  <c r="K16" i="4" s="1"/>
  <c r="K17" i="4" s="1"/>
  <c r="K18" i="4" s="1"/>
  <c r="K19" i="4" s="1"/>
  <c r="K20" i="4" s="1"/>
  <c r="K21" i="4" s="1"/>
  <c r="K22" i="4" s="1"/>
  <c r="K23" i="4" s="1"/>
  <c r="K24" i="4" s="1"/>
  <c r="K25" i="4" s="1"/>
  <c r="K26" i="4" s="1"/>
  <c r="L8" i="4"/>
  <c r="L9" i="4" s="1"/>
  <c r="L10" i="4" s="1"/>
  <c r="L11" i="4" s="1"/>
  <c r="L12" i="4" s="1"/>
  <c r="L13" i="4" s="1"/>
  <c r="L14" i="4" s="1"/>
  <c r="L15" i="4" s="1"/>
  <c r="L16" i="4" s="1"/>
  <c r="L17" i="4" s="1"/>
  <c r="L18" i="4" s="1"/>
  <c r="L19" i="4" s="1"/>
  <c r="L20" i="4" s="1"/>
  <c r="L21" i="4" s="1"/>
  <c r="L22" i="4" s="1"/>
  <c r="L23" i="4" s="1"/>
  <c r="L24" i="4" s="1"/>
  <c r="L25" i="4" s="1"/>
  <c r="L26" i="4" s="1"/>
  <c r="M8" i="4"/>
  <c r="M9" i="4" s="1"/>
  <c r="M10" i="4" s="1"/>
  <c r="M11" i="4" s="1"/>
  <c r="M12" i="4" s="1"/>
  <c r="M13" i="4" s="1"/>
  <c r="M14" i="4" s="1"/>
  <c r="M15" i="4" s="1"/>
  <c r="M16" i="4" s="1"/>
  <c r="M17" i="4" s="1"/>
  <c r="M18" i="4" s="1"/>
  <c r="M19" i="4" s="1"/>
  <c r="M20" i="4" s="1"/>
  <c r="M21" i="4" s="1"/>
  <c r="M22" i="4" s="1"/>
  <c r="M23" i="4" s="1"/>
  <c r="M24" i="4" s="1"/>
  <c r="M25" i="4" s="1"/>
  <c r="M26" i="4" s="1"/>
  <c r="N8" i="4"/>
  <c r="N9" i="4" s="1"/>
  <c r="N10" i="4" s="1"/>
  <c r="N11" i="4" s="1"/>
  <c r="N12" i="4" s="1"/>
  <c r="N13" i="4" s="1"/>
  <c r="N14" i="4" s="1"/>
  <c r="N15" i="4" s="1"/>
  <c r="N16" i="4" s="1"/>
  <c r="N17" i="4" s="1"/>
  <c r="N18" i="4" s="1"/>
  <c r="N19" i="4" s="1"/>
  <c r="N20" i="4" s="1"/>
  <c r="N21" i="4" s="1"/>
  <c r="N22" i="4" s="1"/>
  <c r="N23" i="4" s="1"/>
  <c r="N24" i="4" s="1"/>
  <c r="N25" i="4" s="1"/>
  <c r="N26" i="4" s="1"/>
  <c r="O8" i="4"/>
  <c r="O9" i="4" s="1"/>
  <c r="O10" i="4" s="1"/>
  <c r="O11" i="4" s="1"/>
  <c r="O12" i="4" s="1"/>
  <c r="O13" i="4" s="1"/>
  <c r="O14" i="4" s="1"/>
  <c r="O15" i="4" s="1"/>
  <c r="O16" i="4" s="1"/>
  <c r="O17" i="4" s="1"/>
  <c r="O18" i="4" s="1"/>
  <c r="O19" i="4" s="1"/>
  <c r="O20" i="4" s="1"/>
  <c r="O21" i="4" s="1"/>
  <c r="O22" i="4" s="1"/>
  <c r="O23" i="4" s="1"/>
  <c r="O24" i="4" s="1"/>
  <c r="O25" i="4" s="1"/>
  <c r="O26" i="4" s="1"/>
  <c r="G8" i="4"/>
  <c r="G9" i="4" s="1"/>
  <c r="G10" i="4" s="1"/>
  <c r="G11" i="4" s="1"/>
  <c r="G12" i="4" s="1"/>
  <c r="G13" i="4" s="1"/>
  <c r="G14" i="4" s="1"/>
  <c r="G15" i="4" s="1"/>
  <c r="G16" i="4" s="1"/>
  <c r="G17" i="4" s="1"/>
  <c r="G18" i="4" s="1"/>
  <c r="G19" i="4" s="1"/>
  <c r="G20" i="4" s="1"/>
  <c r="G21" i="4" s="1"/>
  <c r="G22" i="4" s="1"/>
  <c r="G23" i="4" s="1"/>
  <c r="G24" i="4" s="1"/>
  <c r="G25" i="4" s="1"/>
  <c r="G26" i="4" s="1"/>
  <c r="D27" i="4"/>
  <c r="D7" i="4"/>
  <c r="C8" i="4"/>
  <c r="C9" i="4" s="1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D26" i="4" s="1"/>
  <c r="C11" i="1"/>
  <c r="D11" i="1"/>
  <c r="E11" i="1"/>
  <c r="H10" i="1"/>
  <c r="D9" i="1"/>
  <c r="G4" i="1"/>
  <c r="E9" i="1"/>
  <c r="C23" i="1" s="1"/>
  <c r="D10" i="1"/>
  <c r="E10" i="1"/>
  <c r="D12" i="1"/>
  <c r="E12" i="1"/>
  <c r="D13" i="1"/>
  <c r="E13" i="1"/>
  <c r="D14" i="1"/>
  <c r="E14" i="1"/>
  <c r="D15" i="1"/>
  <c r="E15" i="1"/>
  <c r="D16" i="1"/>
  <c r="E16" i="1"/>
  <c r="D17" i="1"/>
  <c r="E17" i="1"/>
  <c r="C10" i="1"/>
  <c r="G38" i="1" s="1"/>
  <c r="C12" i="1"/>
  <c r="C13" i="1"/>
  <c r="C14" i="1"/>
  <c r="C15" i="1"/>
  <c r="C16" i="1"/>
  <c r="C17" i="1"/>
  <c r="C9" i="1"/>
  <c r="H9" i="1"/>
  <c r="H15" i="1"/>
  <c r="H14" i="1"/>
  <c r="I6" i="2" l="1"/>
  <c r="K6" i="2" s="1"/>
  <c r="F25" i="4"/>
  <c r="F26" i="4" s="1"/>
  <c r="C40" i="1"/>
  <c r="G22" i="1"/>
  <c r="G21" i="1"/>
  <c r="C22" i="1"/>
  <c r="D22" i="1" s="1"/>
  <c r="C21" i="1"/>
  <c r="D21" i="1" s="1"/>
  <c r="G25" i="1"/>
  <c r="C41" i="1"/>
  <c r="G37" i="1"/>
  <c r="G45" i="1"/>
  <c r="C26" i="1"/>
  <c r="D26" i="1" s="1"/>
  <c r="G29" i="1"/>
  <c r="F13" i="2" s="1"/>
  <c r="G13" i="2" s="1"/>
  <c r="I13" i="2" s="1"/>
  <c r="K13" i="2" s="1"/>
  <c r="C25" i="1"/>
  <c r="D25" i="1" s="1"/>
  <c r="G44" i="1"/>
  <c r="G42" i="1"/>
  <c r="C38" i="1"/>
  <c r="G27" i="1"/>
  <c r="F11" i="2" s="1"/>
  <c r="G11" i="2" s="1"/>
  <c r="I11" i="2" s="1"/>
  <c r="K11" i="2" s="1"/>
  <c r="C37" i="1"/>
  <c r="G39" i="1"/>
  <c r="G40" i="1"/>
  <c r="G23" i="1"/>
  <c r="G24" i="1"/>
  <c r="F9" i="2"/>
  <c r="G9" i="2" s="1"/>
  <c r="I9" i="2" s="1"/>
  <c r="K9" i="2" s="1"/>
  <c r="C39" i="1"/>
  <c r="D10" i="5"/>
  <c r="C11" i="5"/>
  <c r="D9" i="5"/>
  <c r="D12" i="4"/>
  <c r="D13" i="4"/>
  <c r="D10" i="4"/>
  <c r="D23" i="4"/>
  <c r="D22" i="4"/>
  <c r="D21" i="4"/>
  <c r="D19" i="4"/>
  <c r="D18" i="4"/>
  <c r="D17" i="4"/>
  <c r="D16" i="4"/>
  <c r="D20" i="4"/>
  <c r="D15" i="4"/>
  <c r="D14" i="4"/>
  <c r="D11" i="4"/>
  <c r="D25" i="4"/>
  <c r="D9" i="4"/>
  <c r="D24" i="4"/>
  <c r="D8" i="4"/>
  <c r="C44" i="1"/>
  <c r="C28" i="1"/>
  <c r="D28" i="1" s="1"/>
  <c r="C45" i="1"/>
  <c r="C43" i="1"/>
  <c r="C24" i="1"/>
  <c r="D24" i="1" s="1"/>
  <c r="G41" i="1"/>
  <c r="G28" i="1"/>
  <c r="G43" i="1"/>
  <c r="C31" i="1"/>
  <c r="D31" i="1" s="1"/>
  <c r="C27" i="1"/>
  <c r="D27" i="1" s="1"/>
  <c r="C42" i="1"/>
  <c r="G31" i="1"/>
  <c r="G30" i="1"/>
  <c r="G26" i="1"/>
  <c r="C30" i="1"/>
  <c r="D30" i="1" s="1"/>
  <c r="C29" i="1"/>
  <c r="D29" i="1" s="1"/>
  <c r="D23" i="1"/>
  <c r="H16" i="1"/>
  <c r="H17" i="1" s="1"/>
  <c r="F14" i="2" l="1"/>
  <c r="G14" i="2" s="1"/>
  <c r="I14" i="2" s="1"/>
  <c r="K14" i="2" s="1"/>
  <c r="F12" i="2"/>
  <c r="G12" i="2" s="1"/>
  <c r="I12" i="2" s="1"/>
  <c r="K12" i="2" s="1"/>
  <c r="F7" i="2"/>
  <c r="G7" i="2" s="1"/>
  <c r="I7" i="2" s="1"/>
  <c r="K7" i="2" s="1"/>
  <c r="F15" i="2"/>
  <c r="G15" i="2" s="1"/>
  <c r="I15" i="2" s="1"/>
  <c r="K15" i="2" s="1"/>
  <c r="F10" i="2"/>
  <c r="G10" i="2" s="1"/>
  <c r="I10" i="2" s="1"/>
  <c r="K10" i="2" s="1"/>
  <c r="F8" i="2"/>
  <c r="G8" i="2" s="1"/>
  <c r="I8" i="2" s="1"/>
  <c r="K8" i="2" s="1"/>
  <c r="C12" i="5"/>
  <c r="D11" i="5"/>
  <c r="D12" i="5" l="1"/>
  <c r="C13" i="5"/>
  <c r="D13" i="5" l="1"/>
  <c r="C14" i="5"/>
  <c r="C15" i="5" l="1"/>
  <c r="D14" i="5"/>
  <c r="D15" i="5" l="1"/>
  <c r="C16" i="5"/>
  <c r="D16" i="5" l="1"/>
  <c r="C17" i="5"/>
  <c r="C18" i="5" l="1"/>
  <c r="D17" i="5"/>
  <c r="D18" i="5" l="1"/>
  <c r="C19" i="5"/>
  <c r="C20" i="5" l="1"/>
  <c r="D19" i="5"/>
  <c r="C21" i="5" l="1"/>
  <c r="D20" i="5"/>
  <c r="D21" i="5" l="1"/>
  <c r="C22" i="5"/>
  <c r="C23" i="5" l="1"/>
  <c r="D22" i="5"/>
  <c r="D23" i="5" l="1"/>
  <c r="C24" i="5"/>
  <c r="D24" i="5" l="1"/>
  <c r="C25" i="5"/>
  <c r="C26" i="5" l="1"/>
  <c r="D25" i="5"/>
  <c r="D26" i="5" l="1"/>
  <c r="C27" i="5"/>
  <c r="D27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Olav Törnroos</author>
  </authors>
  <commentList>
    <comment ref="C7" authorId="0" shapeId="0" xr:uid="{7BAF7D7B-FA61-4DFC-AC1C-CEFE38FF63AA}">
      <text>
        <r>
          <rPr>
            <b/>
            <sz val="9"/>
            <color indexed="81"/>
            <rFont val="Tahoma"/>
            <family val="2"/>
          </rPr>
          <t>Olav Törnroos:</t>
        </r>
        <r>
          <rPr>
            <sz val="9"/>
            <color indexed="81"/>
            <rFont val="Tahoma"/>
            <family val="2"/>
          </rPr>
          <t xml:space="preserve">
Volume of 1 meter, 1mm layer
V=π(R^2-r^2)*h</t>
        </r>
      </text>
    </comment>
    <comment ref="C8" authorId="0" shapeId="0" xr:uid="{6A891E41-DB82-4DC5-AA85-9028D402D9FE}">
      <text>
        <r>
          <rPr>
            <b/>
            <sz val="9"/>
            <color indexed="81"/>
            <rFont val="Tahoma"/>
            <family val="2"/>
          </rPr>
          <t>Olav Törnroos:</t>
        </r>
        <r>
          <rPr>
            <sz val="9"/>
            <color indexed="81"/>
            <rFont val="Tahoma"/>
            <family val="2"/>
          </rPr>
          <t xml:space="preserve">
Volume of 1 meter, 1mm layer
V=π(R^2-r^2)*h</t>
        </r>
      </text>
    </comment>
    <comment ref="C9" authorId="0" shapeId="0" xr:uid="{89A25C83-1A7A-4DE8-A419-A722AA4D7715}">
      <text>
        <r>
          <rPr>
            <b/>
            <sz val="9"/>
            <color indexed="81"/>
            <rFont val="Tahoma"/>
            <family val="2"/>
          </rPr>
          <t>Olav Törnroos:</t>
        </r>
        <r>
          <rPr>
            <sz val="9"/>
            <color indexed="81"/>
            <rFont val="Tahoma"/>
            <family val="2"/>
          </rPr>
          <t xml:space="preserve">
Volume of 1 meter, 1mm layer
V=π(R^2-r^2)*h</t>
        </r>
      </text>
    </comment>
  </commentList>
</comments>
</file>

<file path=xl/sharedStrings.xml><?xml version="1.0" encoding="utf-8"?>
<sst xmlns="http://schemas.openxmlformats.org/spreadsheetml/2006/main" count="137" uniqueCount="84">
  <si>
    <t>Layer thickness:</t>
  </si>
  <si>
    <t>1 pumpstroke:</t>
  </si>
  <si>
    <t>Layers</t>
  </si>
  <si>
    <t>A=π(R^2-r^2)</t>
  </si>
  <si>
    <t>mm²</t>
  </si>
  <si>
    <t>V=π(R^2-r^2)*h</t>
  </si>
  <si>
    <t>mm³</t>
  </si>
  <si>
    <t>1 meter 1mm layer</t>
  </si>
  <si>
    <t>A=πr^2</t>
  </si>
  <si>
    <t>1m volume</t>
  </si>
  <si>
    <t>Strokes to achieve a 1 meter 3mm surface in pipesizes:</t>
  </si>
  <si>
    <t>Strokes to achieve a 1 meter and 1 coat in pipesizes:</t>
  </si>
  <si>
    <t>Meters that can be coated with 1 stroke 3mm thickness in pipe sizes</t>
  </si>
  <si>
    <t>Meters that can be coated with 1 stroke 0,9mm thickness in pipe sizes</t>
  </si>
  <si>
    <t>Outer diameter</t>
  </si>
  <si>
    <t>Inner diameter</t>
  </si>
  <si>
    <t>Ring surface area</t>
  </si>
  <si>
    <t>Cylinder diam:</t>
  </si>
  <si>
    <t>Piston Stroke:</t>
  </si>
  <si>
    <t>Pipe Diameter</t>
  </si>
  <si>
    <t>2"</t>
  </si>
  <si>
    <t>3"</t>
  </si>
  <si>
    <t>4"</t>
  </si>
  <si>
    <t>6"</t>
  </si>
  <si>
    <t>8"</t>
  </si>
  <si>
    <t>9"</t>
  </si>
  <si>
    <t>10"</t>
  </si>
  <si>
    <t>12"</t>
  </si>
  <si>
    <t>5"</t>
  </si>
  <si>
    <t>Litres</t>
  </si>
  <si>
    <t>Strokes / metre</t>
  </si>
  <si>
    <t>Total number of strokes</t>
  </si>
  <si>
    <t>Pipe Length (Feet)</t>
  </si>
  <si>
    <t>Pipe Length (metres)</t>
  </si>
  <si>
    <t>Strokes / Feet</t>
  </si>
  <si>
    <t>Metric</t>
  </si>
  <si>
    <t>US Gallons</t>
  </si>
  <si>
    <t>USA</t>
  </si>
  <si>
    <t>Recommended number of coats</t>
  </si>
  <si>
    <t>DC1000E</t>
  </si>
  <si>
    <t>Xpress V1</t>
  </si>
  <si>
    <t>Xpress V2</t>
  </si>
  <si>
    <t>DN 32 (1 1/4")</t>
  </si>
  <si>
    <t>DN 40 (1 1/2")</t>
  </si>
  <si>
    <t>DN 50 (2")</t>
  </si>
  <si>
    <t>DN 70 (3")</t>
  </si>
  <si>
    <t>3 to 4</t>
  </si>
  <si>
    <t>2 to 3</t>
  </si>
  <si>
    <t>DN 100 (4")</t>
  </si>
  <si>
    <t>DN 150 (6")</t>
  </si>
  <si>
    <t>4 to 5</t>
  </si>
  <si>
    <t>DN 200 (8")</t>
  </si>
  <si>
    <t>5 to 6</t>
  </si>
  <si>
    <t>DN 225 (9")</t>
  </si>
  <si>
    <t>6 to 7</t>
  </si>
  <si>
    <t>DN 300 (12")</t>
  </si>
  <si>
    <t>8 to 9</t>
  </si>
  <si>
    <t>Note:</t>
  </si>
  <si>
    <t>1. A minumum of 4 coats need to be applied in the pipe is going to be cleaned using High Pressure Water Jetting</t>
  </si>
  <si>
    <t>2. Maximum Water Jetting Pressure is 2600 PSI or 180 Bar</t>
  </si>
  <si>
    <t>3. A minimum of 3 coats need for abrasion resistance.</t>
  </si>
  <si>
    <t>Scale</t>
  </si>
  <si>
    <t>%</t>
  </si>
  <si>
    <t>Resin Comsumption (Litres)</t>
  </si>
  <si>
    <t>Resin Comsumption (US Gallons)</t>
  </si>
  <si>
    <t>litre =</t>
  </si>
  <si>
    <t>US gallon</t>
  </si>
  <si>
    <t>Number of Buckets (Per Component)</t>
  </si>
  <si>
    <t>Pipe Diameter (MM)</t>
  </si>
  <si>
    <t>Pipe Diameter (Inches)</t>
  </si>
  <si>
    <t>Pipe Diameter (inches)</t>
  </si>
  <si>
    <t>Pipe Diameter (mm)</t>
  </si>
  <si>
    <t xml:space="preserve"> Instructions: Input data into the yellow boxes</t>
  </si>
  <si>
    <t>1.5"</t>
  </si>
  <si>
    <t>1.25"</t>
  </si>
  <si>
    <t># of Coats to be Applied</t>
  </si>
  <si>
    <r>
      <t xml:space="preserve">Minmum recommended # of coats                     </t>
    </r>
    <r>
      <rPr>
        <b/>
        <sz val="9"/>
        <color theme="1"/>
        <rFont val="Calibri"/>
        <family val="2"/>
        <scheme val="minor"/>
      </rPr>
      <t xml:space="preserve">  </t>
    </r>
    <r>
      <rPr>
        <sz val="9"/>
        <color theme="1"/>
        <rFont val="Calibri"/>
        <family val="2"/>
        <scheme val="minor"/>
      </rPr>
      <t>(avg thickness = 1mm per coat)</t>
    </r>
  </si>
  <si>
    <t>1 1/4"</t>
  </si>
  <si>
    <t>1 1/2"</t>
  </si>
  <si>
    <r>
      <rPr>
        <b/>
        <sz val="24"/>
        <color rgb="FFC00000"/>
        <rFont val="Calibri"/>
        <family val="2"/>
        <scheme val="minor"/>
      </rPr>
      <t>X</t>
    </r>
    <r>
      <rPr>
        <b/>
        <sz val="24"/>
        <color theme="1"/>
        <rFont val="Calibri"/>
        <family val="2"/>
        <scheme val="minor"/>
      </rPr>
      <t>press Resin Metric Calculator</t>
    </r>
  </si>
  <si>
    <r>
      <rPr>
        <b/>
        <sz val="24"/>
        <color rgb="FFC00000"/>
        <rFont val="Calibri"/>
        <family val="2"/>
        <scheme val="minor"/>
      </rPr>
      <t>X</t>
    </r>
    <r>
      <rPr>
        <b/>
        <sz val="24"/>
        <color theme="1"/>
        <rFont val="Calibri"/>
        <family val="2"/>
        <scheme val="minor"/>
      </rPr>
      <t>press Resin US Calculator</t>
    </r>
  </si>
  <si>
    <r>
      <rPr>
        <b/>
        <sz val="26"/>
        <color rgb="FFC00000"/>
        <rFont val="Calibri"/>
        <family val="2"/>
        <scheme val="minor"/>
      </rPr>
      <t xml:space="preserve"> X</t>
    </r>
    <r>
      <rPr>
        <b/>
        <sz val="26"/>
        <color theme="1"/>
        <rFont val="Calibri"/>
        <family val="2"/>
        <scheme val="minor"/>
      </rPr>
      <t>press Coating Scale (Metric)</t>
    </r>
  </si>
  <si>
    <r>
      <rPr>
        <b/>
        <sz val="26"/>
        <color rgb="FFC00000"/>
        <rFont val="Calibri"/>
        <family val="2"/>
        <scheme val="minor"/>
      </rPr>
      <t>X</t>
    </r>
    <r>
      <rPr>
        <b/>
        <sz val="26"/>
        <color theme="1"/>
        <rFont val="Calibri"/>
        <family val="2"/>
        <scheme val="minor"/>
      </rPr>
      <t>press Coating Scale (USA)</t>
    </r>
  </si>
  <si>
    <t>Scale is the maximum distance one full stroke of the Xpress Pump will cover.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</si>
</sst>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DN &quot;General"/>
    <numFmt numFmtId="165" formatCode="0.00&quot; strokes / meter&quot;"/>
    <numFmt numFmtId="166" formatCode="0.00&quot; meters / stroke&quot;"/>
    <numFmt numFmtId="167" formatCode="00000&quot; mm³&quot;"/>
    <numFmt numFmtId="168" formatCode="0.0&quot; mm&quot;"/>
    <numFmt numFmtId="169" formatCode="0&quot; mm&quot;"/>
    <numFmt numFmtId="170" formatCode="0.0"/>
    <numFmt numFmtId="171" formatCode="0.0&quot; m&quot;"/>
    <numFmt numFmtId="172" formatCode="0.0&quot; ft&quot;"/>
    <numFmt numFmtId="173" formatCode="0&quot; ft&quot;"/>
    <numFmt numFmtId="174" formatCode="0&quot; m&quot;"/>
  </numFmts>
  <fonts count="1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4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i/>
      <sz val="12"/>
      <color rgb="FFC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4"/>
      <color rgb="FFC00000"/>
      <name val="Calibri"/>
      <family val="2"/>
      <scheme val="minor"/>
    </font>
    <font>
      <b/>
      <sz val="26"/>
      <color rgb="FFC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 style="medium">
        <color indexed="64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/>
      <right/>
      <top/>
      <bottom style="medium">
        <color theme="0" tint="-4.9989318521683403E-2"/>
      </bottom>
      <diagonal/>
    </border>
    <border>
      <left style="medium">
        <color theme="0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theme="0" tint="-4.9989318521683403E-2"/>
      </bottom>
      <diagonal/>
    </border>
    <border>
      <left style="medium">
        <color indexed="64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indexed="64"/>
      </right>
      <top style="medium">
        <color theme="0" tint="-4.9989318521683403E-2"/>
      </top>
      <bottom style="medium">
        <color theme="0" tint="-4.9989318521683403E-2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44">
    <xf numFmtId="0" fontId="0" fillId="0" borderId="0" xfId="0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0" fillId="0" borderId="0" xfId="0" applyAlignment="1">
      <alignment horizontal="center"/>
    </xf>
    <xf numFmtId="0" fontId="4" fillId="0" borderId="0" xfId="0" quotePrefix="1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quotePrefix="1" applyFont="1" applyAlignment="1">
      <alignment horizontal="center"/>
    </xf>
    <xf numFmtId="0" fontId="4" fillId="0" borderId="0" xfId="0" applyFont="1" applyAlignment="1">
      <alignment horizontal="right"/>
    </xf>
    <xf numFmtId="167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168" fontId="0" fillId="2" borderId="1" xfId="0" applyNumberFormat="1" applyFill="1" applyBorder="1"/>
    <xf numFmtId="9" fontId="0" fillId="0" borderId="0" xfId="1" applyFont="1"/>
    <xf numFmtId="169" fontId="0" fillId="0" borderId="0" xfId="0" applyNumberFormat="1" applyAlignment="1">
      <alignment horizontal="center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170" fontId="0" fillId="4" borderId="0" xfId="0" applyNumberFormat="1" applyFill="1"/>
    <xf numFmtId="9" fontId="0" fillId="4" borderId="18" xfId="1" applyFont="1" applyFill="1" applyBorder="1" applyAlignment="1">
      <alignment horizontal="center"/>
    </xf>
    <xf numFmtId="0" fontId="0" fillId="4" borderId="19" xfId="0" applyFill="1" applyBorder="1" applyAlignment="1">
      <alignment horizontal="center" vertical="center"/>
    </xf>
    <xf numFmtId="2" fontId="0" fillId="4" borderId="19" xfId="0" applyNumberFormat="1" applyFill="1" applyBorder="1" applyAlignment="1">
      <alignment horizontal="center" vertical="center"/>
    </xf>
    <xf numFmtId="171" fontId="0" fillId="4" borderId="19" xfId="0" applyNumberFormat="1" applyFill="1" applyBorder="1" applyAlignment="1">
      <alignment horizontal="center"/>
    </xf>
    <xf numFmtId="171" fontId="0" fillId="4" borderId="19" xfId="1" applyNumberFormat="1" applyFont="1" applyFill="1" applyBorder="1" applyAlignment="1">
      <alignment horizontal="center"/>
    </xf>
    <xf numFmtId="171" fontId="0" fillId="4" borderId="19" xfId="0" applyNumberFormat="1" applyFill="1" applyBorder="1" applyAlignment="1">
      <alignment horizontal="center" vertical="center"/>
    </xf>
    <xf numFmtId="171" fontId="0" fillId="4" borderId="20" xfId="0" applyNumberFormat="1" applyFill="1" applyBorder="1" applyAlignment="1">
      <alignment horizontal="center"/>
    </xf>
    <xf numFmtId="9" fontId="0" fillId="4" borderId="21" xfId="1" applyFont="1" applyFill="1" applyBorder="1" applyAlignment="1">
      <alignment horizontal="center"/>
    </xf>
    <xf numFmtId="9" fontId="0" fillId="4" borderId="23" xfId="1" applyFont="1" applyFill="1" applyBorder="1" applyAlignment="1">
      <alignment horizontal="center"/>
    </xf>
    <xf numFmtId="0" fontId="0" fillId="4" borderId="9" xfId="0" applyFill="1" applyBorder="1" applyAlignment="1">
      <alignment horizontal="center" vertical="center"/>
    </xf>
    <xf numFmtId="2" fontId="0" fillId="4" borderId="9" xfId="0" applyNumberFormat="1" applyFill="1" applyBorder="1" applyAlignment="1">
      <alignment horizontal="center" vertical="center"/>
    </xf>
    <xf numFmtId="171" fontId="0" fillId="4" borderId="9" xfId="0" applyNumberFormat="1" applyFill="1" applyBorder="1" applyAlignment="1">
      <alignment horizontal="center"/>
    </xf>
    <xf numFmtId="171" fontId="0" fillId="4" borderId="9" xfId="1" applyNumberFormat="1" applyFont="1" applyFill="1" applyBorder="1" applyAlignment="1">
      <alignment horizontal="center"/>
    </xf>
    <xf numFmtId="171" fontId="0" fillId="4" borderId="9" xfId="0" applyNumberFormat="1" applyFill="1" applyBorder="1" applyAlignment="1">
      <alignment horizontal="center" vertical="center"/>
    </xf>
    <xf numFmtId="171" fontId="0" fillId="4" borderId="10" xfId="0" applyNumberFormat="1" applyFill="1" applyBorder="1" applyAlignment="1">
      <alignment horizontal="center"/>
    </xf>
    <xf numFmtId="2" fontId="0" fillId="4" borderId="1" xfId="1" applyNumberFormat="1" applyFont="1" applyFill="1" applyBorder="1" applyAlignment="1">
      <alignment horizontal="center"/>
    </xf>
    <xf numFmtId="172" fontId="0" fillId="4" borderId="1" xfId="0" applyNumberFormat="1" applyFill="1" applyBorder="1" applyAlignment="1">
      <alignment horizontal="center"/>
    </xf>
    <xf numFmtId="172" fontId="0" fillId="4" borderId="13" xfId="0" applyNumberFormat="1" applyFill="1" applyBorder="1" applyAlignment="1">
      <alignment horizontal="center"/>
    </xf>
    <xf numFmtId="9" fontId="0" fillId="5" borderId="21" xfId="1" applyFont="1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vertical="center"/>
    </xf>
    <xf numFmtId="172" fontId="0" fillId="5" borderId="1" xfId="0" applyNumberFormat="1" applyFill="1" applyBorder="1" applyAlignment="1">
      <alignment horizontal="center"/>
    </xf>
    <xf numFmtId="172" fontId="0" fillId="5" borderId="13" xfId="0" applyNumberFormat="1" applyFill="1" applyBorder="1" applyAlignment="1">
      <alignment horizontal="center"/>
    </xf>
    <xf numFmtId="171" fontId="0" fillId="5" borderId="1" xfId="0" applyNumberFormat="1" applyFill="1" applyBorder="1" applyAlignment="1">
      <alignment horizontal="center"/>
    </xf>
    <xf numFmtId="171" fontId="0" fillId="5" borderId="13" xfId="0" applyNumberFormat="1" applyFill="1" applyBorder="1" applyAlignment="1">
      <alignment horizontal="center"/>
    </xf>
    <xf numFmtId="0" fontId="0" fillId="8" borderId="1" xfId="0" applyFill="1" applyBorder="1" applyAlignment="1" applyProtection="1">
      <alignment horizontal="center" vertical="top"/>
      <protection locked="0"/>
    </xf>
    <xf numFmtId="0" fontId="0" fillId="8" borderId="16" xfId="0" applyFill="1" applyBorder="1" applyAlignment="1" applyProtection="1">
      <alignment horizontal="center" vertical="top"/>
      <protection locked="0"/>
    </xf>
    <xf numFmtId="0" fontId="0" fillId="4" borderId="0" xfId="0" applyFill="1" applyAlignment="1">
      <alignment horizontal="left"/>
    </xf>
    <xf numFmtId="0" fontId="7" fillId="4" borderId="24" xfId="0" applyFont="1" applyFill="1" applyBorder="1" applyAlignment="1">
      <alignment vertical="center"/>
    </xf>
    <xf numFmtId="0" fontId="7" fillId="4" borderId="25" xfId="0" applyFont="1" applyFill="1" applyBorder="1" applyAlignment="1">
      <alignment vertical="center"/>
    </xf>
    <xf numFmtId="0" fontId="7" fillId="4" borderId="26" xfId="0" applyFont="1" applyFill="1" applyBorder="1" applyAlignment="1">
      <alignment vertical="center"/>
    </xf>
    <xf numFmtId="0" fontId="7" fillId="4" borderId="27" xfId="0" applyFont="1" applyFill="1" applyBorder="1" applyAlignment="1">
      <alignment vertical="center"/>
    </xf>
    <xf numFmtId="9" fontId="0" fillId="4" borderId="22" xfId="1" applyFont="1" applyFill="1" applyBorder="1" applyAlignment="1">
      <alignment horizontal="center"/>
    </xf>
    <xf numFmtId="2" fontId="0" fillId="4" borderId="16" xfId="1" applyNumberFormat="1" applyFont="1" applyFill="1" applyBorder="1" applyAlignment="1">
      <alignment horizontal="center"/>
    </xf>
    <xf numFmtId="173" fontId="0" fillId="4" borderId="16" xfId="0" applyNumberFormat="1" applyFill="1" applyBorder="1" applyAlignment="1">
      <alignment horizontal="center"/>
    </xf>
    <xf numFmtId="173" fontId="0" fillId="4" borderId="17" xfId="0" applyNumberFormat="1" applyFill="1" applyBorder="1" applyAlignment="1">
      <alignment horizontal="center"/>
    </xf>
    <xf numFmtId="0" fontId="9" fillId="7" borderId="37" xfId="0" applyFont="1" applyFill="1" applyBorder="1" applyAlignment="1">
      <alignment horizontal="center"/>
    </xf>
    <xf numFmtId="0" fontId="9" fillId="7" borderId="38" xfId="0" applyFont="1" applyFill="1" applyBorder="1" applyAlignment="1">
      <alignment horizontal="center"/>
    </xf>
    <xf numFmtId="0" fontId="9" fillId="7" borderId="38" xfId="0" applyFont="1" applyFill="1" applyBorder="1"/>
    <xf numFmtId="0" fontId="9" fillId="7" borderId="38" xfId="0" applyFont="1" applyFill="1" applyBorder="1" applyAlignment="1">
      <alignment horizontal="center" vertical="center"/>
    </xf>
    <xf numFmtId="0" fontId="9" fillId="7" borderId="39" xfId="0" applyFont="1" applyFill="1" applyBorder="1" applyAlignment="1">
      <alignment horizontal="center" vertical="center"/>
    </xf>
    <xf numFmtId="0" fontId="9" fillId="7" borderId="40" xfId="0" applyFont="1" applyFill="1" applyBorder="1" applyAlignment="1">
      <alignment horizontal="center"/>
    </xf>
    <xf numFmtId="0" fontId="9" fillId="7" borderId="40" xfId="0" applyFont="1" applyFill="1" applyBorder="1"/>
    <xf numFmtId="0" fontId="9" fillId="7" borderId="40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right" vertical="center"/>
    </xf>
    <xf numFmtId="0" fontId="7" fillId="4" borderId="33" xfId="0" applyFont="1" applyFill="1" applyBorder="1" applyAlignment="1">
      <alignment horizontal="right" vertical="center"/>
    </xf>
    <xf numFmtId="0" fontId="9" fillId="7" borderId="44" xfId="0" applyFont="1" applyFill="1" applyBorder="1" applyAlignment="1">
      <alignment horizontal="center"/>
    </xf>
    <xf numFmtId="0" fontId="9" fillId="7" borderId="45" xfId="0" applyFont="1" applyFill="1" applyBorder="1" applyAlignment="1">
      <alignment horizontal="center" vertical="center"/>
    </xf>
    <xf numFmtId="9" fontId="0" fillId="4" borderId="2" xfId="1" applyFont="1" applyFill="1" applyBorder="1" applyAlignment="1">
      <alignment horizontal="center"/>
    </xf>
    <xf numFmtId="0" fontId="0" fillId="4" borderId="3" xfId="0" applyFill="1" applyBorder="1" applyAlignment="1">
      <alignment horizontal="center" vertical="center"/>
    </xf>
    <xf numFmtId="2" fontId="0" fillId="4" borderId="3" xfId="0" applyNumberFormat="1" applyFill="1" applyBorder="1" applyAlignment="1">
      <alignment horizontal="center" vertical="center"/>
    </xf>
    <xf numFmtId="174" fontId="0" fillId="4" borderId="3" xfId="0" applyNumberFormat="1" applyFill="1" applyBorder="1" applyAlignment="1">
      <alignment horizontal="center"/>
    </xf>
    <xf numFmtId="174" fontId="0" fillId="4" borderId="3" xfId="1" applyNumberFormat="1" applyFont="1" applyFill="1" applyBorder="1" applyAlignment="1">
      <alignment horizontal="center"/>
    </xf>
    <xf numFmtId="174" fontId="0" fillId="4" borderId="3" xfId="0" applyNumberFormat="1" applyFill="1" applyBorder="1" applyAlignment="1">
      <alignment horizontal="center" vertical="center"/>
    </xf>
    <xf numFmtId="174" fontId="0" fillId="4" borderId="4" xfId="0" applyNumberFormat="1" applyFill="1" applyBorder="1" applyAlignment="1">
      <alignment horizontal="center"/>
    </xf>
    <xf numFmtId="0" fontId="7" fillId="4" borderId="28" xfId="0" applyFont="1" applyFill="1" applyBorder="1" applyAlignment="1">
      <alignment horizontal="left" vertical="top"/>
    </xf>
    <xf numFmtId="0" fontId="0" fillId="4" borderId="0" xfId="0" applyFill="1" applyProtection="1">
      <protection locked="0"/>
    </xf>
    <xf numFmtId="0" fontId="0" fillId="4" borderId="0" xfId="0" applyFill="1" applyAlignment="1">
      <alignment horizontal="center" vertical="top"/>
    </xf>
    <xf numFmtId="0" fontId="6" fillId="5" borderId="23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/>
    </xf>
    <xf numFmtId="2" fontId="0" fillId="0" borderId="1" xfId="0" applyNumberFormat="1" applyBorder="1" applyAlignment="1">
      <alignment horizontal="center" vertical="top"/>
    </xf>
    <xf numFmtId="0" fontId="0" fillId="0" borderId="1" xfId="0" applyBorder="1"/>
    <xf numFmtId="0" fontId="0" fillId="6" borderId="30" xfId="0" applyFill="1" applyBorder="1"/>
    <xf numFmtId="2" fontId="0" fillId="0" borderId="31" xfId="0" applyNumberFormat="1" applyBorder="1" applyAlignment="1">
      <alignment horizontal="center"/>
    </xf>
    <xf numFmtId="0" fontId="0" fillId="4" borderId="1" xfId="0" applyFill="1" applyBorder="1" applyAlignment="1">
      <alignment horizontal="center" vertical="top"/>
    </xf>
    <xf numFmtId="0" fontId="0" fillId="6" borderId="31" xfId="0" applyFill="1" applyBorder="1"/>
    <xf numFmtId="0" fontId="6" fillId="0" borderId="22" xfId="0" applyFont="1" applyBorder="1" applyAlignment="1">
      <alignment horizontal="center"/>
    </xf>
    <xf numFmtId="0" fontId="0" fillId="4" borderId="16" xfId="0" applyFill="1" applyBorder="1" applyAlignment="1">
      <alignment horizontal="center" vertical="top"/>
    </xf>
    <xf numFmtId="2" fontId="0" fillId="0" borderId="16" xfId="0" applyNumberFormat="1" applyBorder="1" applyAlignment="1">
      <alignment horizontal="center" vertical="top"/>
    </xf>
    <xf numFmtId="0" fontId="0" fillId="0" borderId="16" xfId="0" applyBorder="1"/>
    <xf numFmtId="0" fontId="0" fillId="6" borderId="32" xfId="0" applyFill="1" applyBorder="1"/>
    <xf numFmtId="2" fontId="0" fillId="0" borderId="32" xfId="0" applyNumberFormat="1" applyBorder="1" applyAlignment="1">
      <alignment horizontal="center"/>
    </xf>
    <xf numFmtId="0" fontId="0" fillId="4" borderId="0" xfId="0" applyFill="1" applyAlignment="1">
      <alignment vertical="center"/>
    </xf>
    <xf numFmtId="0" fontId="6" fillId="6" borderId="8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6" borderId="9" xfId="0" applyFill="1" applyBorder="1"/>
    <xf numFmtId="2" fontId="0" fillId="0" borderId="13" xfId="0" applyNumberFormat="1" applyBorder="1" applyAlignment="1">
      <alignment horizontal="center"/>
    </xf>
    <xf numFmtId="0" fontId="0" fillId="6" borderId="1" xfId="0" applyFill="1" applyBorder="1"/>
    <xf numFmtId="0" fontId="0" fillId="6" borderId="16" xfId="0" applyFill="1" applyBorder="1"/>
    <xf numFmtId="2" fontId="0" fillId="0" borderId="17" xfId="0" applyNumberFormat="1" applyBorder="1" applyAlignment="1">
      <alignment horizontal="center"/>
    </xf>
    <xf numFmtId="0" fontId="0" fillId="0" borderId="0" xfId="0" applyAlignment="1">
      <alignment horizontal="center" vertical="top"/>
    </xf>
    <xf numFmtId="0" fontId="12" fillId="4" borderId="24" xfId="0" applyFont="1" applyFill="1" applyBorder="1" applyAlignment="1">
      <alignment horizontal="right" vertical="top" indent="1"/>
    </xf>
    <xf numFmtId="0" fontId="12" fillId="4" borderId="25" xfId="0" applyFont="1" applyFill="1" applyBorder="1" applyAlignment="1">
      <alignment horizontal="right" vertical="top" indent="1"/>
    </xf>
    <xf numFmtId="0" fontId="12" fillId="4" borderId="28" xfId="0" applyFont="1" applyFill="1" applyBorder="1" applyAlignment="1">
      <alignment horizontal="right" vertical="top" indent="1"/>
    </xf>
    <xf numFmtId="0" fontId="8" fillId="4" borderId="26" xfId="0" applyFont="1" applyFill="1" applyBorder="1" applyAlignment="1">
      <alignment horizontal="right" vertical="top" indent="1"/>
    </xf>
    <xf numFmtId="0" fontId="8" fillId="4" borderId="27" xfId="0" applyFont="1" applyFill="1" applyBorder="1" applyAlignment="1">
      <alignment horizontal="right" vertical="top" indent="1"/>
    </xf>
    <xf numFmtId="0" fontId="8" fillId="4" borderId="29" xfId="0" applyFont="1" applyFill="1" applyBorder="1" applyAlignment="1">
      <alignment horizontal="right" vertical="top" indent="1"/>
    </xf>
    <xf numFmtId="0" fontId="9" fillId="7" borderId="34" xfId="0" applyFont="1" applyFill="1" applyBorder="1" applyAlignment="1">
      <alignment horizontal="center"/>
    </xf>
    <xf numFmtId="0" fontId="9" fillId="7" borderId="35" xfId="0" applyFont="1" applyFill="1" applyBorder="1" applyAlignment="1">
      <alignment horizontal="center"/>
    </xf>
    <xf numFmtId="0" fontId="0" fillId="4" borderId="27" xfId="0" applyFill="1" applyBorder="1" applyAlignment="1">
      <alignment horizontal="left" vertical="top"/>
    </xf>
    <xf numFmtId="0" fontId="0" fillId="4" borderId="29" xfId="0" applyFill="1" applyBorder="1" applyAlignment="1">
      <alignment horizontal="left" vertical="top"/>
    </xf>
    <xf numFmtId="0" fontId="9" fillId="7" borderId="36" xfId="0" applyFont="1" applyFill="1" applyBorder="1" applyAlignment="1">
      <alignment horizontal="center"/>
    </xf>
    <xf numFmtId="0" fontId="7" fillId="4" borderId="25" xfId="0" applyFont="1" applyFill="1" applyBorder="1" applyAlignment="1">
      <alignment horizontal="left" vertical="top"/>
    </xf>
    <xf numFmtId="0" fontId="12" fillId="4" borderId="24" xfId="0" applyFont="1" applyFill="1" applyBorder="1" applyAlignment="1">
      <alignment horizontal="right" vertical="center" indent="1" shrinkToFit="1"/>
    </xf>
    <xf numFmtId="0" fontId="12" fillId="4" borderId="25" xfId="0" applyFont="1" applyFill="1" applyBorder="1" applyAlignment="1">
      <alignment horizontal="right" vertical="center" indent="1" shrinkToFit="1"/>
    </xf>
    <xf numFmtId="0" fontId="12" fillId="4" borderId="28" xfId="0" applyFont="1" applyFill="1" applyBorder="1" applyAlignment="1">
      <alignment horizontal="right" vertical="center" indent="1" shrinkToFit="1"/>
    </xf>
    <xf numFmtId="0" fontId="9" fillId="7" borderId="44" xfId="0" applyFont="1" applyFill="1" applyBorder="1" applyAlignment="1">
      <alignment horizontal="center"/>
    </xf>
    <xf numFmtId="0" fontId="9" fillId="7" borderId="40" xfId="0" applyFont="1" applyFill="1" applyBorder="1" applyAlignment="1">
      <alignment horizontal="center"/>
    </xf>
    <xf numFmtId="0" fontId="0" fillId="4" borderId="41" xfId="0" applyFill="1" applyBorder="1" applyAlignment="1">
      <alignment horizontal="left" vertical="top"/>
    </xf>
    <xf numFmtId="0" fontId="0" fillId="4" borderId="43" xfId="0" applyFill="1" applyBorder="1" applyAlignment="1">
      <alignment horizontal="left" vertical="top"/>
    </xf>
    <xf numFmtId="0" fontId="9" fillId="7" borderId="45" xfId="0" applyFont="1" applyFill="1" applyBorder="1" applyAlignment="1">
      <alignment horizontal="center"/>
    </xf>
    <xf numFmtId="0" fontId="7" fillId="4" borderId="42" xfId="0" applyFont="1" applyFill="1" applyBorder="1" applyAlignment="1">
      <alignment horizontal="left" vertical="top"/>
    </xf>
    <xf numFmtId="0" fontId="7" fillId="4" borderId="28" xfId="0" applyFont="1" applyFill="1" applyBorder="1" applyAlignment="1">
      <alignment horizontal="left" vertical="top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51289</xdr:rowOff>
    </xdr:from>
    <xdr:to>
      <xdr:col>2</xdr:col>
      <xdr:colOff>650875</xdr:colOff>
      <xdr:row>2</xdr:row>
      <xdr:rowOff>111229</xdr:rowOff>
    </xdr:to>
    <xdr:pic>
      <xdr:nvPicPr>
        <xdr:cNvPr id="2" name="Picture 1" descr="A logo for a company&#10;&#10;Description automatically generated">
          <a:extLst>
            <a:ext uri="{FF2B5EF4-FFF2-40B4-BE49-F238E27FC236}">
              <a16:creationId xmlns:a16="http://schemas.microsoft.com/office/drawing/2014/main" id="{A1CD6E8F-DE8E-471E-BF73-630EE38C5E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648" y="249116"/>
          <a:ext cx="1209919" cy="4629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2</xdr:row>
      <xdr:rowOff>66675</xdr:rowOff>
    </xdr:from>
    <xdr:to>
      <xdr:col>5</xdr:col>
      <xdr:colOff>167750</xdr:colOff>
      <xdr:row>3</xdr:row>
      <xdr:rowOff>65232</xdr:rowOff>
    </xdr:to>
    <xdr:pic>
      <xdr:nvPicPr>
        <xdr:cNvPr id="3" name="Picture 2" descr="A logo for a company&#10;&#10;Description automatically generated">
          <a:extLst>
            <a:ext uri="{FF2B5EF4-FFF2-40B4-BE49-F238E27FC236}">
              <a16:creationId xmlns:a16="http://schemas.microsoft.com/office/drawing/2014/main" id="{8B02FA72-EE82-407E-A5DA-CDB45A6E27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266700"/>
          <a:ext cx="1215500" cy="4652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80817</xdr:rowOff>
    </xdr:from>
    <xdr:to>
      <xdr:col>2</xdr:col>
      <xdr:colOff>650875</xdr:colOff>
      <xdr:row>2</xdr:row>
      <xdr:rowOff>193674</xdr:rowOff>
    </xdr:to>
    <xdr:pic>
      <xdr:nvPicPr>
        <xdr:cNvPr id="8" name="Picture 7" descr="A logo for a company&#10;&#10;Description automatically generated">
          <a:extLst>
            <a:ext uri="{FF2B5EF4-FFF2-40B4-BE49-F238E27FC236}">
              <a16:creationId xmlns:a16="http://schemas.microsoft.com/office/drawing/2014/main" id="{6CD7EFFC-AE7D-73F4-92F1-31275762EE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66542"/>
          <a:ext cx="1212850" cy="47480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2</xdr:row>
      <xdr:rowOff>66675</xdr:rowOff>
    </xdr:from>
    <xdr:to>
      <xdr:col>5</xdr:col>
      <xdr:colOff>177110</xdr:colOff>
      <xdr:row>3</xdr:row>
      <xdr:rowOff>116667</xdr:rowOff>
    </xdr:to>
    <xdr:pic>
      <xdr:nvPicPr>
        <xdr:cNvPr id="3" name="Picture 2" descr="A logo for a company&#10;&#10;Description automatically generated">
          <a:extLst>
            <a:ext uri="{FF2B5EF4-FFF2-40B4-BE49-F238E27FC236}">
              <a16:creationId xmlns:a16="http://schemas.microsoft.com/office/drawing/2014/main" id="{414FDDD7-DB84-4118-A330-1048BC45D2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219075"/>
          <a:ext cx="1215335" cy="4690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48E03-6F4E-4A9E-9720-77190DBFE2F7}">
  <dimension ref="A1:BG638"/>
  <sheetViews>
    <sheetView tabSelected="1" zoomScale="130" zoomScaleNormal="130" workbookViewId="0">
      <selection activeCell="D5" sqref="D5"/>
    </sheetView>
  </sheetViews>
  <sheetFormatPr defaultRowHeight="15" x14ac:dyDescent="0.25"/>
  <cols>
    <col min="1" max="1" width="1.28515625" style="32" customWidth="1"/>
    <col min="2" max="2" width="9.7109375" customWidth="1"/>
    <col min="3" max="3" width="14.85546875" customWidth="1"/>
    <col min="4" max="4" width="12.7109375" style="118" customWidth="1"/>
    <col min="5" max="5" width="11.7109375" style="118" customWidth="1"/>
    <col min="6" max="6" width="19.140625" style="118" hidden="1" customWidth="1"/>
    <col min="7" max="7" width="21.7109375" style="5" hidden="1" customWidth="1"/>
    <col min="8" max="8" width="8.85546875" hidden="1" customWidth="1"/>
    <col min="9" max="9" width="14.7109375" customWidth="1"/>
    <col min="10" max="10" width="0.42578125" customWidth="1"/>
    <col min="11" max="11" width="17.7109375" customWidth="1"/>
    <col min="12" max="59" width="9.140625" style="32"/>
  </cols>
  <sheetData>
    <row r="1" spans="1:59" s="32" customFormat="1" ht="6.75" customHeight="1" thickBot="1" x14ac:dyDescent="0.3">
      <c r="D1" s="92"/>
      <c r="E1" s="92"/>
      <c r="F1" s="92"/>
      <c r="G1" s="33"/>
    </row>
    <row r="2" spans="1:59" ht="31.5" customHeight="1" x14ac:dyDescent="0.25">
      <c r="B2" s="119" t="s">
        <v>80</v>
      </c>
      <c r="C2" s="120"/>
      <c r="D2" s="120"/>
      <c r="E2" s="120"/>
      <c r="F2" s="120"/>
      <c r="G2" s="120"/>
      <c r="H2" s="120"/>
      <c r="I2" s="120"/>
      <c r="J2" s="120"/>
      <c r="K2" s="121"/>
    </row>
    <row r="3" spans="1:59" ht="18" customHeight="1" thickBot="1" x14ac:dyDescent="0.3">
      <c r="B3" s="122" t="s">
        <v>72</v>
      </c>
      <c r="C3" s="123"/>
      <c r="D3" s="123"/>
      <c r="E3" s="123"/>
      <c r="F3" s="123"/>
      <c r="G3" s="123"/>
      <c r="H3" s="123"/>
      <c r="I3" s="123"/>
      <c r="J3" s="123"/>
      <c r="K3" s="124"/>
    </row>
    <row r="4" spans="1:59" s="112" customFormat="1" ht="70.5" customHeight="1" x14ac:dyDescent="0.25">
      <c r="A4" s="110"/>
      <c r="B4" s="93" t="s">
        <v>70</v>
      </c>
      <c r="C4" s="94" t="s">
        <v>76</v>
      </c>
      <c r="D4" s="94" t="s">
        <v>75</v>
      </c>
      <c r="E4" s="94" t="s">
        <v>32</v>
      </c>
      <c r="F4" s="94" t="s">
        <v>34</v>
      </c>
      <c r="G4" s="94" t="s">
        <v>31</v>
      </c>
      <c r="H4" s="94"/>
      <c r="I4" s="94" t="s">
        <v>64</v>
      </c>
      <c r="J4" s="111"/>
      <c r="K4" s="96" t="s">
        <v>67</v>
      </c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10"/>
      <c r="BE4" s="110"/>
      <c r="BF4" s="110"/>
      <c r="BG4" s="110"/>
    </row>
    <row r="5" spans="1:59" x14ac:dyDescent="0.25">
      <c r="B5" s="97" t="s">
        <v>74</v>
      </c>
      <c r="C5" s="24">
        <v>2</v>
      </c>
      <c r="D5" s="60"/>
      <c r="E5" s="60"/>
      <c r="F5" s="98">
        <f>'Olav Workings'!$G$21/3.28</f>
        <v>1.1371192700273739E-2</v>
      </c>
      <c r="G5" s="98">
        <f t="shared" ref="G5:G6" si="0">D5*E5*F5</f>
        <v>0</v>
      </c>
      <c r="H5" s="99"/>
      <c r="I5" s="98">
        <f t="shared" ref="I5:I6" si="1">(G5*2.2)*0.264</f>
        <v>0</v>
      </c>
      <c r="J5" s="113"/>
      <c r="K5" s="114">
        <f>(I5/0.264)/'Olav Workings'!$M$4</f>
        <v>0</v>
      </c>
    </row>
    <row r="6" spans="1:59" x14ac:dyDescent="0.25">
      <c r="B6" s="97" t="s">
        <v>73</v>
      </c>
      <c r="C6" s="24">
        <v>2</v>
      </c>
      <c r="D6" s="60"/>
      <c r="E6" s="60"/>
      <c r="F6" s="98">
        <f>'Olav Workings'!$G$22/3.28</f>
        <v>1.5278819057756098E-2</v>
      </c>
      <c r="G6" s="98">
        <f t="shared" si="0"/>
        <v>0</v>
      </c>
      <c r="H6" s="99"/>
      <c r="I6" s="98">
        <f t="shared" si="1"/>
        <v>0</v>
      </c>
      <c r="J6" s="113"/>
      <c r="K6" s="114">
        <f>(I6/0.264)/'Olav Workings'!$M$4</f>
        <v>0</v>
      </c>
    </row>
    <row r="7" spans="1:59" x14ac:dyDescent="0.25">
      <c r="B7" s="97" t="s">
        <v>20</v>
      </c>
      <c r="C7" s="102">
        <v>2</v>
      </c>
      <c r="D7" s="60"/>
      <c r="E7" s="60"/>
      <c r="F7" s="98">
        <f>'Olav Workings'!$G$23/3.28</f>
        <v>1.9186445415238479E-2</v>
      </c>
      <c r="G7" s="98">
        <f>D7*E7*F7</f>
        <v>0</v>
      </c>
      <c r="H7" s="99"/>
      <c r="I7" s="98">
        <f>(G7*2.2)*0.264</f>
        <v>0</v>
      </c>
      <c r="J7" s="115"/>
      <c r="K7" s="114">
        <f>(I7/0.264)/'Olav Workings'!$M$4</f>
        <v>0</v>
      </c>
    </row>
    <row r="8" spans="1:59" x14ac:dyDescent="0.25">
      <c r="B8" s="97" t="s">
        <v>21</v>
      </c>
      <c r="C8" s="102">
        <v>2</v>
      </c>
      <c r="D8" s="60"/>
      <c r="E8" s="60"/>
      <c r="F8" s="98">
        <f>'Olav Workings'!$G$24/3.28</f>
        <v>2.8955511308944391E-2</v>
      </c>
      <c r="G8" s="98">
        <f t="shared" ref="G8:G15" si="2">D8*E8*F8</f>
        <v>0</v>
      </c>
      <c r="H8" s="99"/>
      <c r="I8" s="98">
        <f t="shared" ref="I8:I15" si="3">(G8*2.2)*0.264</f>
        <v>0</v>
      </c>
      <c r="J8" s="115"/>
      <c r="K8" s="114">
        <f>(I8/0.264)/'Olav Workings'!$M$4</f>
        <v>0</v>
      </c>
    </row>
    <row r="9" spans="1:59" x14ac:dyDescent="0.25">
      <c r="B9" s="97" t="s">
        <v>22</v>
      </c>
      <c r="C9" s="102" t="s">
        <v>46</v>
      </c>
      <c r="D9" s="60"/>
      <c r="E9" s="60"/>
      <c r="F9" s="98">
        <f>'Olav Workings'!$G$25/3.28</f>
        <v>3.8724577202650455E-2</v>
      </c>
      <c r="G9" s="98">
        <f t="shared" si="2"/>
        <v>0</v>
      </c>
      <c r="H9" s="99"/>
      <c r="I9" s="98">
        <f t="shared" si="3"/>
        <v>0</v>
      </c>
      <c r="J9" s="115"/>
      <c r="K9" s="114">
        <f>(I9/0.264)/'Olav Workings'!$M$4</f>
        <v>0</v>
      </c>
    </row>
    <row r="10" spans="1:59" x14ac:dyDescent="0.25">
      <c r="B10" s="97" t="s">
        <v>28</v>
      </c>
      <c r="C10" s="102" t="s">
        <v>46</v>
      </c>
      <c r="D10" s="60"/>
      <c r="E10" s="60"/>
      <c r="F10" s="98">
        <f>'Olav Workings'!$G$26/3.28</f>
        <v>4.8493643096356211E-2</v>
      </c>
      <c r="G10" s="98">
        <f t="shared" si="2"/>
        <v>0</v>
      </c>
      <c r="H10" s="99"/>
      <c r="I10" s="98">
        <f t="shared" si="3"/>
        <v>0</v>
      </c>
      <c r="J10" s="115"/>
      <c r="K10" s="114">
        <f>(I10/0.264)/'Olav Workings'!$M$4</f>
        <v>0</v>
      </c>
    </row>
    <row r="11" spans="1:59" x14ac:dyDescent="0.25">
      <c r="B11" s="97" t="s">
        <v>23</v>
      </c>
      <c r="C11" s="102" t="s">
        <v>50</v>
      </c>
      <c r="D11" s="60"/>
      <c r="E11" s="60"/>
      <c r="F11" s="98">
        <f>'Olav Workings'!$G$27/3.28</f>
        <v>5.826270899006257E-2</v>
      </c>
      <c r="G11" s="98">
        <f t="shared" si="2"/>
        <v>0</v>
      </c>
      <c r="H11" s="99"/>
      <c r="I11" s="98">
        <f t="shared" si="3"/>
        <v>0</v>
      </c>
      <c r="J11" s="115"/>
      <c r="K11" s="114">
        <f>(I11/0.264)/'Olav Workings'!$M$4</f>
        <v>0</v>
      </c>
    </row>
    <row r="12" spans="1:59" x14ac:dyDescent="0.25">
      <c r="B12" s="97" t="s">
        <v>24</v>
      </c>
      <c r="C12" s="102" t="s">
        <v>52</v>
      </c>
      <c r="D12" s="60"/>
      <c r="E12" s="60"/>
      <c r="F12" s="98">
        <f>'Olav Workings'!$G$28/3.28</f>
        <v>7.7800840777474484E-2</v>
      </c>
      <c r="G12" s="98">
        <f t="shared" si="2"/>
        <v>0</v>
      </c>
      <c r="H12" s="99"/>
      <c r="I12" s="98">
        <f t="shared" si="3"/>
        <v>0</v>
      </c>
      <c r="J12" s="115"/>
      <c r="K12" s="114">
        <f>(I12/0.264)/'Olav Workings'!$M$4</f>
        <v>0</v>
      </c>
    </row>
    <row r="13" spans="1:59" x14ac:dyDescent="0.25">
      <c r="B13" s="97" t="s">
        <v>25</v>
      </c>
      <c r="C13" s="102" t="s">
        <v>54</v>
      </c>
      <c r="D13" s="60"/>
      <c r="E13" s="60"/>
      <c r="F13" s="98">
        <f>'Olav Workings'!$G$29/3.28</f>
        <v>8.7569906671180447E-2</v>
      </c>
      <c r="G13" s="98">
        <f t="shared" si="2"/>
        <v>0</v>
      </c>
      <c r="H13" s="99"/>
      <c r="I13" s="98">
        <f t="shared" si="3"/>
        <v>0</v>
      </c>
      <c r="J13" s="115"/>
      <c r="K13" s="114">
        <f>(I13/0.264)/'Olav Workings'!$M$4</f>
        <v>0</v>
      </c>
    </row>
    <row r="14" spans="1:59" x14ac:dyDescent="0.25">
      <c r="B14" s="97" t="s">
        <v>26</v>
      </c>
      <c r="C14" s="102" t="s">
        <v>54</v>
      </c>
      <c r="D14" s="60"/>
      <c r="E14" s="60"/>
      <c r="F14" s="98">
        <f>'Olav Workings'!$G$30/3.28</f>
        <v>9.7338972564886425E-2</v>
      </c>
      <c r="G14" s="98">
        <f t="shared" si="2"/>
        <v>0</v>
      </c>
      <c r="H14" s="99"/>
      <c r="I14" s="98">
        <f t="shared" si="3"/>
        <v>0</v>
      </c>
      <c r="J14" s="115"/>
      <c r="K14" s="114">
        <f>(I14/0.264)/'Olav Workings'!$M$4</f>
        <v>0</v>
      </c>
    </row>
    <row r="15" spans="1:59" ht="15.75" thickBot="1" x14ac:dyDescent="0.3">
      <c r="B15" s="104" t="s">
        <v>27</v>
      </c>
      <c r="C15" s="105" t="s">
        <v>56</v>
      </c>
      <c r="D15" s="61"/>
      <c r="E15" s="61"/>
      <c r="F15" s="106">
        <f>'Olav Workings'!$G$31/3.28</f>
        <v>0.11687710435229913</v>
      </c>
      <c r="G15" s="106">
        <f t="shared" si="2"/>
        <v>0</v>
      </c>
      <c r="H15" s="107"/>
      <c r="I15" s="106">
        <f t="shared" si="3"/>
        <v>0</v>
      </c>
      <c r="J15" s="116"/>
      <c r="K15" s="117">
        <f>(I15/0.264)/'Olav Workings'!$M$4</f>
        <v>0</v>
      </c>
    </row>
    <row r="16" spans="1:59" s="32" customFormat="1" x14ac:dyDescent="0.25">
      <c r="D16" s="92"/>
      <c r="E16" s="92"/>
      <c r="F16" s="92"/>
      <c r="G16" s="33"/>
    </row>
    <row r="17" spans="4:7" s="32" customFormat="1" x14ac:dyDescent="0.25">
      <c r="D17" s="92"/>
      <c r="E17" s="92"/>
      <c r="F17" s="92"/>
      <c r="G17" s="33"/>
    </row>
    <row r="18" spans="4:7" s="32" customFormat="1" x14ac:dyDescent="0.25">
      <c r="D18" s="92"/>
      <c r="E18" s="92"/>
      <c r="F18" s="92"/>
      <c r="G18" s="33"/>
    </row>
    <row r="19" spans="4:7" s="32" customFormat="1" x14ac:dyDescent="0.25">
      <c r="D19" s="92"/>
      <c r="E19" s="92"/>
      <c r="F19" s="92"/>
      <c r="G19" s="33"/>
    </row>
    <row r="20" spans="4:7" s="32" customFormat="1" x14ac:dyDescent="0.25">
      <c r="D20" s="92"/>
      <c r="E20" s="92"/>
      <c r="F20" s="92"/>
      <c r="G20" s="33"/>
    </row>
    <row r="21" spans="4:7" s="32" customFormat="1" x14ac:dyDescent="0.25">
      <c r="D21" s="92"/>
      <c r="E21" s="92"/>
      <c r="F21" s="92"/>
      <c r="G21" s="33"/>
    </row>
    <row r="22" spans="4:7" s="32" customFormat="1" x14ac:dyDescent="0.25">
      <c r="D22" s="92"/>
      <c r="E22" s="92"/>
      <c r="F22" s="92"/>
      <c r="G22" s="33"/>
    </row>
    <row r="23" spans="4:7" s="32" customFormat="1" x14ac:dyDescent="0.25">
      <c r="D23" s="92"/>
      <c r="E23" s="92"/>
      <c r="F23" s="92"/>
      <c r="G23" s="33"/>
    </row>
    <row r="24" spans="4:7" s="32" customFormat="1" x14ac:dyDescent="0.25">
      <c r="D24" s="92"/>
      <c r="E24" s="92"/>
      <c r="F24" s="92"/>
      <c r="G24" s="33"/>
    </row>
    <row r="25" spans="4:7" s="32" customFormat="1" x14ac:dyDescent="0.25">
      <c r="D25" s="92"/>
      <c r="E25" s="92"/>
      <c r="F25" s="92"/>
      <c r="G25" s="33"/>
    </row>
    <row r="26" spans="4:7" s="32" customFormat="1" x14ac:dyDescent="0.25">
      <c r="D26" s="92"/>
      <c r="E26" s="92"/>
      <c r="F26" s="92"/>
      <c r="G26" s="33"/>
    </row>
    <row r="27" spans="4:7" s="32" customFormat="1" x14ac:dyDescent="0.25">
      <c r="D27" s="92"/>
      <c r="E27" s="92"/>
      <c r="F27" s="92"/>
      <c r="G27" s="33"/>
    </row>
    <row r="28" spans="4:7" s="32" customFormat="1" x14ac:dyDescent="0.25">
      <c r="D28" s="92"/>
      <c r="E28" s="92"/>
      <c r="F28" s="92"/>
      <c r="G28" s="33"/>
    </row>
    <row r="29" spans="4:7" s="32" customFormat="1" x14ac:dyDescent="0.25">
      <c r="D29" s="92"/>
      <c r="E29" s="92"/>
      <c r="F29" s="92"/>
      <c r="G29" s="33"/>
    </row>
    <row r="30" spans="4:7" s="32" customFormat="1" x14ac:dyDescent="0.25">
      <c r="D30" s="92"/>
      <c r="E30" s="92"/>
      <c r="F30" s="92"/>
      <c r="G30" s="33"/>
    </row>
    <row r="31" spans="4:7" s="32" customFormat="1" x14ac:dyDescent="0.25">
      <c r="D31" s="92"/>
      <c r="E31" s="92"/>
      <c r="F31" s="92"/>
      <c r="G31" s="33"/>
    </row>
    <row r="32" spans="4:7" s="32" customFormat="1" x14ac:dyDescent="0.25">
      <c r="D32" s="92"/>
      <c r="E32" s="92"/>
      <c r="F32" s="92"/>
      <c r="G32" s="33"/>
    </row>
    <row r="33" spans="4:7" s="32" customFormat="1" x14ac:dyDescent="0.25">
      <c r="D33" s="92"/>
      <c r="E33" s="92"/>
      <c r="F33" s="92"/>
      <c r="G33" s="33"/>
    </row>
    <row r="34" spans="4:7" s="32" customFormat="1" x14ac:dyDescent="0.25">
      <c r="D34" s="92"/>
      <c r="E34" s="92"/>
      <c r="F34" s="92"/>
      <c r="G34" s="33"/>
    </row>
    <row r="35" spans="4:7" s="32" customFormat="1" x14ac:dyDescent="0.25">
      <c r="D35" s="92"/>
      <c r="E35" s="92"/>
      <c r="F35" s="92"/>
      <c r="G35" s="33"/>
    </row>
    <row r="36" spans="4:7" s="32" customFormat="1" x14ac:dyDescent="0.25">
      <c r="D36" s="92"/>
      <c r="E36" s="92"/>
      <c r="F36" s="92"/>
      <c r="G36" s="33"/>
    </row>
    <row r="37" spans="4:7" s="32" customFormat="1" x14ac:dyDescent="0.25">
      <c r="D37" s="92"/>
      <c r="E37" s="92"/>
      <c r="F37" s="92"/>
      <c r="G37" s="33"/>
    </row>
    <row r="38" spans="4:7" s="32" customFormat="1" x14ac:dyDescent="0.25">
      <c r="D38" s="92"/>
      <c r="E38" s="92"/>
      <c r="F38" s="92"/>
      <c r="G38" s="33"/>
    </row>
    <row r="39" spans="4:7" s="32" customFormat="1" x14ac:dyDescent="0.25">
      <c r="D39" s="92"/>
      <c r="E39" s="92"/>
      <c r="F39" s="92"/>
      <c r="G39" s="33"/>
    </row>
    <row r="40" spans="4:7" s="32" customFormat="1" x14ac:dyDescent="0.25">
      <c r="D40" s="92"/>
      <c r="E40" s="92"/>
      <c r="F40" s="92"/>
      <c r="G40" s="33"/>
    </row>
    <row r="41" spans="4:7" s="32" customFormat="1" x14ac:dyDescent="0.25">
      <c r="D41" s="92"/>
      <c r="E41" s="92"/>
      <c r="F41" s="92"/>
      <c r="G41" s="33"/>
    </row>
    <row r="42" spans="4:7" s="32" customFormat="1" x14ac:dyDescent="0.25">
      <c r="D42" s="92"/>
      <c r="E42" s="92"/>
      <c r="F42" s="92"/>
      <c r="G42" s="33"/>
    </row>
    <row r="43" spans="4:7" s="32" customFormat="1" x14ac:dyDescent="0.25">
      <c r="D43" s="92"/>
      <c r="E43" s="92"/>
      <c r="F43" s="92"/>
      <c r="G43" s="33"/>
    </row>
    <row r="44" spans="4:7" s="32" customFormat="1" x14ac:dyDescent="0.25">
      <c r="D44" s="92"/>
      <c r="E44" s="92"/>
      <c r="F44" s="92"/>
      <c r="G44" s="33"/>
    </row>
    <row r="45" spans="4:7" s="32" customFormat="1" x14ac:dyDescent="0.25">
      <c r="D45" s="92"/>
      <c r="E45" s="92"/>
      <c r="F45" s="92"/>
      <c r="G45" s="33"/>
    </row>
    <row r="46" spans="4:7" s="32" customFormat="1" x14ac:dyDescent="0.25">
      <c r="D46" s="92"/>
      <c r="E46" s="92"/>
      <c r="F46" s="92"/>
      <c r="G46" s="33"/>
    </row>
    <row r="47" spans="4:7" s="32" customFormat="1" x14ac:dyDescent="0.25">
      <c r="D47" s="92"/>
      <c r="E47" s="92"/>
      <c r="F47" s="92"/>
      <c r="G47" s="33"/>
    </row>
    <row r="48" spans="4:7" s="32" customFormat="1" x14ac:dyDescent="0.25">
      <c r="D48" s="92"/>
      <c r="E48" s="92"/>
      <c r="F48" s="92"/>
      <c r="G48" s="33"/>
    </row>
    <row r="49" spans="4:7" s="32" customFormat="1" x14ac:dyDescent="0.25">
      <c r="D49" s="92"/>
      <c r="E49" s="92"/>
      <c r="F49" s="92"/>
      <c r="G49" s="33"/>
    </row>
    <row r="50" spans="4:7" s="32" customFormat="1" x14ac:dyDescent="0.25">
      <c r="D50" s="92"/>
      <c r="E50" s="92"/>
      <c r="F50" s="92"/>
      <c r="G50" s="33"/>
    </row>
    <row r="51" spans="4:7" s="32" customFormat="1" x14ac:dyDescent="0.25">
      <c r="D51" s="92"/>
      <c r="E51" s="92"/>
      <c r="F51" s="92"/>
      <c r="G51" s="33"/>
    </row>
    <row r="52" spans="4:7" s="32" customFormat="1" x14ac:dyDescent="0.25">
      <c r="D52" s="92"/>
      <c r="E52" s="92"/>
      <c r="F52" s="92"/>
      <c r="G52" s="33"/>
    </row>
    <row r="53" spans="4:7" s="32" customFormat="1" x14ac:dyDescent="0.25">
      <c r="D53" s="92"/>
      <c r="E53" s="92"/>
      <c r="F53" s="92"/>
      <c r="G53" s="33"/>
    </row>
    <row r="54" spans="4:7" s="32" customFormat="1" x14ac:dyDescent="0.25">
      <c r="D54" s="92"/>
      <c r="E54" s="92"/>
      <c r="F54" s="92"/>
      <c r="G54" s="33"/>
    </row>
    <row r="55" spans="4:7" s="32" customFormat="1" x14ac:dyDescent="0.25">
      <c r="D55" s="92"/>
      <c r="E55" s="92"/>
      <c r="F55" s="92"/>
      <c r="G55" s="33"/>
    </row>
    <row r="56" spans="4:7" s="32" customFormat="1" x14ac:dyDescent="0.25">
      <c r="D56" s="92"/>
      <c r="E56" s="92"/>
      <c r="F56" s="92"/>
      <c r="G56" s="33"/>
    </row>
    <row r="57" spans="4:7" s="32" customFormat="1" x14ac:dyDescent="0.25">
      <c r="D57" s="92"/>
      <c r="E57" s="92"/>
      <c r="F57" s="92"/>
      <c r="G57" s="33"/>
    </row>
    <row r="58" spans="4:7" s="32" customFormat="1" x14ac:dyDescent="0.25">
      <c r="D58" s="92"/>
      <c r="E58" s="92"/>
      <c r="F58" s="92"/>
      <c r="G58" s="33"/>
    </row>
    <row r="59" spans="4:7" s="32" customFormat="1" x14ac:dyDescent="0.25">
      <c r="D59" s="92"/>
      <c r="E59" s="92"/>
      <c r="F59" s="92"/>
      <c r="G59" s="33"/>
    </row>
    <row r="60" spans="4:7" s="32" customFormat="1" x14ac:dyDescent="0.25">
      <c r="D60" s="92"/>
      <c r="E60" s="92"/>
      <c r="F60" s="92"/>
      <c r="G60" s="33"/>
    </row>
    <row r="61" spans="4:7" s="32" customFormat="1" x14ac:dyDescent="0.25">
      <c r="D61" s="92"/>
      <c r="E61" s="92"/>
      <c r="F61" s="92"/>
      <c r="G61" s="33"/>
    </row>
    <row r="62" spans="4:7" s="32" customFormat="1" x14ac:dyDescent="0.25">
      <c r="D62" s="92"/>
      <c r="E62" s="92"/>
      <c r="F62" s="92"/>
      <c r="G62" s="33"/>
    </row>
    <row r="63" spans="4:7" s="32" customFormat="1" x14ac:dyDescent="0.25">
      <c r="D63" s="92"/>
      <c r="E63" s="92"/>
      <c r="F63" s="92"/>
      <c r="G63" s="33"/>
    </row>
    <row r="64" spans="4:7" s="32" customFormat="1" x14ac:dyDescent="0.25">
      <c r="D64" s="92"/>
      <c r="E64" s="92"/>
      <c r="F64" s="92"/>
      <c r="G64" s="33"/>
    </row>
    <row r="65" spans="4:7" s="32" customFormat="1" x14ac:dyDescent="0.25">
      <c r="D65" s="92"/>
      <c r="E65" s="92"/>
      <c r="F65" s="92"/>
      <c r="G65" s="33"/>
    </row>
    <row r="66" spans="4:7" s="32" customFormat="1" x14ac:dyDescent="0.25">
      <c r="D66" s="92"/>
      <c r="E66" s="92"/>
      <c r="F66" s="92"/>
      <c r="G66" s="33"/>
    </row>
    <row r="67" spans="4:7" s="32" customFormat="1" x14ac:dyDescent="0.25">
      <c r="D67" s="92"/>
      <c r="E67" s="92"/>
      <c r="F67" s="92"/>
      <c r="G67" s="33"/>
    </row>
    <row r="68" spans="4:7" s="32" customFormat="1" x14ac:dyDescent="0.25">
      <c r="D68" s="92"/>
      <c r="E68" s="92"/>
      <c r="F68" s="92"/>
      <c r="G68" s="33"/>
    </row>
    <row r="69" spans="4:7" s="32" customFormat="1" x14ac:dyDescent="0.25">
      <c r="D69" s="92"/>
      <c r="E69" s="92"/>
      <c r="F69" s="92"/>
      <c r="G69" s="33"/>
    </row>
    <row r="70" spans="4:7" s="32" customFormat="1" x14ac:dyDescent="0.25">
      <c r="D70" s="92"/>
      <c r="E70" s="92"/>
      <c r="F70" s="92"/>
      <c r="G70" s="33"/>
    </row>
    <row r="71" spans="4:7" s="32" customFormat="1" x14ac:dyDescent="0.25">
      <c r="D71" s="92"/>
      <c r="E71" s="92"/>
      <c r="F71" s="92"/>
      <c r="G71" s="33"/>
    </row>
    <row r="72" spans="4:7" s="32" customFormat="1" x14ac:dyDescent="0.25">
      <c r="D72" s="92"/>
      <c r="E72" s="92"/>
      <c r="F72" s="92"/>
      <c r="G72" s="33"/>
    </row>
    <row r="73" spans="4:7" s="32" customFormat="1" x14ac:dyDescent="0.25">
      <c r="D73" s="92"/>
      <c r="E73" s="92"/>
      <c r="F73" s="92"/>
      <c r="G73" s="33"/>
    </row>
    <row r="74" spans="4:7" s="32" customFormat="1" x14ac:dyDescent="0.25">
      <c r="D74" s="92"/>
      <c r="E74" s="92"/>
      <c r="F74" s="92"/>
      <c r="G74" s="33"/>
    </row>
    <row r="75" spans="4:7" s="32" customFormat="1" x14ac:dyDescent="0.25">
      <c r="D75" s="92"/>
      <c r="E75" s="92"/>
      <c r="F75" s="92"/>
      <c r="G75" s="33"/>
    </row>
    <row r="76" spans="4:7" s="32" customFormat="1" x14ac:dyDescent="0.25">
      <c r="D76" s="92"/>
      <c r="E76" s="92"/>
      <c r="F76" s="92"/>
      <c r="G76" s="33"/>
    </row>
    <row r="77" spans="4:7" s="32" customFormat="1" x14ac:dyDescent="0.25">
      <c r="D77" s="92"/>
      <c r="E77" s="92"/>
      <c r="F77" s="92"/>
      <c r="G77" s="33"/>
    </row>
    <row r="78" spans="4:7" s="32" customFormat="1" x14ac:dyDescent="0.25">
      <c r="D78" s="92"/>
      <c r="E78" s="92"/>
      <c r="F78" s="92"/>
      <c r="G78" s="33"/>
    </row>
    <row r="79" spans="4:7" s="32" customFormat="1" x14ac:dyDescent="0.25">
      <c r="D79" s="92"/>
      <c r="E79" s="92"/>
      <c r="F79" s="92"/>
      <c r="G79" s="33"/>
    </row>
    <row r="80" spans="4:7" s="32" customFormat="1" x14ac:dyDescent="0.25">
      <c r="D80" s="92"/>
      <c r="E80" s="92"/>
      <c r="F80" s="92"/>
      <c r="G80" s="33"/>
    </row>
    <row r="81" spans="4:7" s="32" customFormat="1" x14ac:dyDescent="0.25">
      <c r="D81" s="92"/>
      <c r="E81" s="92"/>
      <c r="F81" s="92"/>
      <c r="G81" s="33"/>
    </row>
    <row r="82" spans="4:7" s="32" customFormat="1" x14ac:dyDescent="0.25">
      <c r="D82" s="92"/>
      <c r="E82" s="92"/>
      <c r="F82" s="92"/>
      <c r="G82" s="33"/>
    </row>
    <row r="83" spans="4:7" s="32" customFormat="1" x14ac:dyDescent="0.25">
      <c r="D83" s="92"/>
      <c r="E83" s="92"/>
      <c r="F83" s="92"/>
      <c r="G83" s="33"/>
    </row>
    <row r="84" spans="4:7" s="32" customFormat="1" x14ac:dyDescent="0.25">
      <c r="D84" s="92"/>
      <c r="E84" s="92"/>
      <c r="F84" s="92"/>
      <c r="G84" s="33"/>
    </row>
    <row r="85" spans="4:7" s="32" customFormat="1" x14ac:dyDescent="0.25">
      <c r="D85" s="92"/>
      <c r="E85" s="92"/>
      <c r="F85" s="92"/>
      <c r="G85" s="33"/>
    </row>
    <row r="86" spans="4:7" s="32" customFormat="1" x14ac:dyDescent="0.25">
      <c r="D86" s="92"/>
      <c r="E86" s="92"/>
      <c r="F86" s="92"/>
      <c r="G86" s="33"/>
    </row>
    <row r="87" spans="4:7" s="32" customFormat="1" x14ac:dyDescent="0.25">
      <c r="D87" s="92"/>
      <c r="E87" s="92"/>
      <c r="F87" s="92"/>
      <c r="G87" s="33"/>
    </row>
    <row r="88" spans="4:7" s="32" customFormat="1" x14ac:dyDescent="0.25">
      <c r="D88" s="92"/>
      <c r="E88" s="92"/>
      <c r="F88" s="92"/>
      <c r="G88" s="33"/>
    </row>
    <row r="89" spans="4:7" s="32" customFormat="1" x14ac:dyDescent="0.25">
      <c r="D89" s="92"/>
      <c r="E89" s="92"/>
      <c r="F89" s="92"/>
      <c r="G89" s="33"/>
    </row>
    <row r="90" spans="4:7" s="32" customFormat="1" x14ac:dyDescent="0.25">
      <c r="D90" s="92"/>
      <c r="E90" s="92"/>
      <c r="F90" s="92"/>
      <c r="G90" s="33"/>
    </row>
    <row r="91" spans="4:7" s="32" customFormat="1" x14ac:dyDescent="0.25">
      <c r="D91" s="92"/>
      <c r="E91" s="92"/>
      <c r="F91" s="92"/>
      <c r="G91" s="33"/>
    </row>
    <row r="92" spans="4:7" s="32" customFormat="1" x14ac:dyDescent="0.25">
      <c r="D92" s="92"/>
      <c r="E92" s="92"/>
      <c r="F92" s="92"/>
      <c r="G92" s="33"/>
    </row>
    <row r="93" spans="4:7" s="32" customFormat="1" x14ac:dyDescent="0.25">
      <c r="D93" s="92"/>
      <c r="E93" s="92"/>
      <c r="F93" s="92"/>
      <c r="G93" s="33"/>
    </row>
    <row r="94" spans="4:7" s="32" customFormat="1" x14ac:dyDescent="0.25">
      <c r="D94" s="92"/>
      <c r="E94" s="92"/>
      <c r="F94" s="92"/>
      <c r="G94" s="33"/>
    </row>
    <row r="95" spans="4:7" s="32" customFormat="1" x14ac:dyDescent="0.25">
      <c r="D95" s="92"/>
      <c r="E95" s="92"/>
      <c r="F95" s="92"/>
      <c r="G95" s="33"/>
    </row>
    <row r="96" spans="4:7" s="32" customFormat="1" x14ac:dyDescent="0.25">
      <c r="D96" s="92"/>
      <c r="E96" s="92"/>
      <c r="F96" s="92"/>
      <c r="G96" s="33"/>
    </row>
    <row r="97" spans="4:7" s="32" customFormat="1" x14ac:dyDescent="0.25">
      <c r="D97" s="92"/>
      <c r="E97" s="92"/>
      <c r="F97" s="92"/>
      <c r="G97" s="33"/>
    </row>
    <row r="98" spans="4:7" s="32" customFormat="1" x14ac:dyDescent="0.25">
      <c r="D98" s="92"/>
      <c r="E98" s="92"/>
      <c r="F98" s="92"/>
      <c r="G98" s="33"/>
    </row>
    <row r="99" spans="4:7" s="32" customFormat="1" x14ac:dyDescent="0.25">
      <c r="D99" s="92"/>
      <c r="E99" s="92"/>
      <c r="F99" s="92"/>
      <c r="G99" s="33"/>
    </row>
    <row r="100" spans="4:7" s="32" customFormat="1" x14ac:dyDescent="0.25">
      <c r="D100" s="92"/>
      <c r="E100" s="92"/>
      <c r="F100" s="92"/>
      <c r="G100" s="33"/>
    </row>
    <row r="101" spans="4:7" s="32" customFormat="1" x14ac:dyDescent="0.25">
      <c r="D101" s="92"/>
      <c r="E101" s="92"/>
      <c r="F101" s="92"/>
      <c r="G101" s="33"/>
    </row>
    <row r="102" spans="4:7" s="32" customFormat="1" x14ac:dyDescent="0.25">
      <c r="D102" s="92"/>
      <c r="E102" s="92"/>
      <c r="F102" s="92"/>
      <c r="G102" s="33"/>
    </row>
    <row r="103" spans="4:7" s="32" customFormat="1" x14ac:dyDescent="0.25">
      <c r="D103" s="92"/>
      <c r="E103" s="92"/>
      <c r="F103" s="92"/>
      <c r="G103" s="33"/>
    </row>
    <row r="104" spans="4:7" s="32" customFormat="1" x14ac:dyDescent="0.25">
      <c r="D104" s="92"/>
      <c r="E104" s="92"/>
      <c r="F104" s="92"/>
      <c r="G104" s="33"/>
    </row>
    <row r="105" spans="4:7" s="32" customFormat="1" x14ac:dyDescent="0.25">
      <c r="D105" s="92"/>
      <c r="E105" s="92"/>
      <c r="F105" s="92"/>
      <c r="G105" s="33"/>
    </row>
    <row r="106" spans="4:7" s="32" customFormat="1" x14ac:dyDescent="0.25">
      <c r="D106" s="92"/>
      <c r="E106" s="92"/>
      <c r="F106" s="92"/>
      <c r="G106" s="33"/>
    </row>
    <row r="107" spans="4:7" s="32" customFormat="1" x14ac:dyDescent="0.25">
      <c r="D107" s="92"/>
      <c r="E107" s="92"/>
      <c r="F107" s="92"/>
      <c r="G107" s="33"/>
    </row>
    <row r="108" spans="4:7" s="32" customFormat="1" x14ac:dyDescent="0.25">
      <c r="D108" s="92"/>
      <c r="E108" s="92"/>
      <c r="F108" s="92"/>
      <c r="G108" s="33"/>
    </row>
    <row r="109" spans="4:7" s="32" customFormat="1" x14ac:dyDescent="0.25">
      <c r="D109" s="92"/>
      <c r="E109" s="92"/>
      <c r="F109" s="92"/>
      <c r="G109" s="33"/>
    </row>
    <row r="110" spans="4:7" s="32" customFormat="1" x14ac:dyDescent="0.25">
      <c r="D110" s="92"/>
      <c r="E110" s="92"/>
      <c r="F110" s="92"/>
      <c r="G110" s="33"/>
    </row>
    <row r="111" spans="4:7" s="32" customFormat="1" x14ac:dyDescent="0.25">
      <c r="D111" s="92"/>
      <c r="E111" s="92"/>
      <c r="F111" s="92"/>
      <c r="G111" s="33"/>
    </row>
    <row r="112" spans="4:7" s="32" customFormat="1" x14ac:dyDescent="0.25">
      <c r="D112" s="92"/>
      <c r="E112" s="92"/>
      <c r="F112" s="92"/>
      <c r="G112" s="33"/>
    </row>
    <row r="113" spans="4:7" s="32" customFormat="1" x14ac:dyDescent="0.25">
      <c r="D113" s="92"/>
      <c r="E113" s="92"/>
      <c r="F113" s="92"/>
      <c r="G113" s="33"/>
    </row>
    <row r="114" spans="4:7" s="32" customFormat="1" x14ac:dyDescent="0.25">
      <c r="D114" s="92"/>
      <c r="E114" s="92"/>
      <c r="F114" s="92"/>
      <c r="G114" s="33"/>
    </row>
    <row r="115" spans="4:7" s="32" customFormat="1" x14ac:dyDescent="0.25">
      <c r="D115" s="92"/>
      <c r="E115" s="92"/>
      <c r="F115" s="92"/>
      <c r="G115" s="33"/>
    </row>
    <row r="116" spans="4:7" s="32" customFormat="1" x14ac:dyDescent="0.25">
      <c r="D116" s="92"/>
      <c r="E116" s="92"/>
      <c r="F116" s="92"/>
      <c r="G116" s="33"/>
    </row>
    <row r="117" spans="4:7" s="32" customFormat="1" x14ac:dyDescent="0.25">
      <c r="D117" s="92"/>
      <c r="E117" s="92"/>
      <c r="F117" s="92"/>
      <c r="G117" s="33"/>
    </row>
    <row r="118" spans="4:7" s="32" customFormat="1" x14ac:dyDescent="0.25">
      <c r="D118" s="92"/>
      <c r="E118" s="92"/>
      <c r="F118" s="92"/>
      <c r="G118" s="33"/>
    </row>
    <row r="119" spans="4:7" s="32" customFormat="1" x14ac:dyDescent="0.25">
      <c r="D119" s="92"/>
      <c r="E119" s="92"/>
      <c r="F119" s="92"/>
      <c r="G119" s="33"/>
    </row>
    <row r="120" spans="4:7" s="32" customFormat="1" x14ac:dyDescent="0.25">
      <c r="D120" s="92"/>
      <c r="E120" s="92"/>
      <c r="F120" s="92"/>
      <c r="G120" s="33"/>
    </row>
    <row r="121" spans="4:7" s="32" customFormat="1" x14ac:dyDescent="0.25">
      <c r="D121" s="92"/>
      <c r="E121" s="92"/>
      <c r="F121" s="92"/>
      <c r="G121" s="33"/>
    </row>
    <row r="122" spans="4:7" s="32" customFormat="1" x14ac:dyDescent="0.25">
      <c r="D122" s="92"/>
      <c r="E122" s="92"/>
      <c r="F122" s="92"/>
      <c r="G122" s="33"/>
    </row>
    <row r="123" spans="4:7" s="32" customFormat="1" x14ac:dyDescent="0.25">
      <c r="D123" s="92"/>
      <c r="E123" s="92"/>
      <c r="F123" s="92"/>
      <c r="G123" s="33"/>
    </row>
    <row r="124" spans="4:7" s="32" customFormat="1" x14ac:dyDescent="0.25">
      <c r="D124" s="92"/>
      <c r="E124" s="92"/>
      <c r="F124" s="92"/>
      <c r="G124" s="33"/>
    </row>
    <row r="125" spans="4:7" s="32" customFormat="1" x14ac:dyDescent="0.25">
      <c r="D125" s="92"/>
      <c r="E125" s="92"/>
      <c r="F125" s="92"/>
      <c r="G125" s="33"/>
    </row>
    <row r="126" spans="4:7" s="32" customFormat="1" x14ac:dyDescent="0.25">
      <c r="D126" s="92"/>
      <c r="E126" s="92"/>
      <c r="F126" s="92"/>
      <c r="G126" s="33"/>
    </row>
    <row r="127" spans="4:7" s="32" customFormat="1" x14ac:dyDescent="0.25">
      <c r="D127" s="92"/>
      <c r="E127" s="92"/>
      <c r="F127" s="92"/>
      <c r="G127" s="33"/>
    </row>
    <row r="128" spans="4:7" s="32" customFormat="1" x14ac:dyDescent="0.25">
      <c r="D128" s="92"/>
      <c r="E128" s="92"/>
      <c r="F128" s="92"/>
      <c r="G128" s="33"/>
    </row>
    <row r="129" spans="4:7" s="32" customFormat="1" x14ac:dyDescent="0.25">
      <c r="D129" s="92"/>
      <c r="E129" s="92"/>
      <c r="F129" s="92"/>
      <c r="G129" s="33"/>
    </row>
    <row r="130" spans="4:7" s="32" customFormat="1" x14ac:dyDescent="0.25">
      <c r="D130" s="92"/>
      <c r="E130" s="92"/>
      <c r="F130" s="92"/>
      <c r="G130" s="33"/>
    </row>
    <row r="131" spans="4:7" s="32" customFormat="1" x14ac:dyDescent="0.25">
      <c r="D131" s="92"/>
      <c r="E131" s="92"/>
      <c r="F131" s="92"/>
      <c r="G131" s="33"/>
    </row>
    <row r="132" spans="4:7" s="32" customFormat="1" x14ac:dyDescent="0.25">
      <c r="D132" s="92"/>
      <c r="E132" s="92"/>
      <c r="F132" s="92"/>
      <c r="G132" s="33"/>
    </row>
    <row r="133" spans="4:7" s="32" customFormat="1" x14ac:dyDescent="0.25">
      <c r="D133" s="92"/>
      <c r="E133" s="92"/>
      <c r="F133" s="92"/>
      <c r="G133" s="33"/>
    </row>
    <row r="134" spans="4:7" s="32" customFormat="1" x14ac:dyDescent="0.25">
      <c r="D134" s="92"/>
      <c r="E134" s="92"/>
      <c r="F134" s="92"/>
      <c r="G134" s="33"/>
    </row>
    <row r="135" spans="4:7" s="32" customFormat="1" x14ac:dyDescent="0.25">
      <c r="D135" s="92"/>
      <c r="E135" s="92"/>
      <c r="F135" s="92"/>
      <c r="G135" s="33"/>
    </row>
    <row r="136" spans="4:7" s="32" customFormat="1" x14ac:dyDescent="0.25">
      <c r="D136" s="92"/>
      <c r="E136" s="92"/>
      <c r="F136" s="92"/>
      <c r="G136" s="33"/>
    </row>
    <row r="137" spans="4:7" s="32" customFormat="1" x14ac:dyDescent="0.25">
      <c r="D137" s="92"/>
      <c r="E137" s="92"/>
      <c r="F137" s="92"/>
      <c r="G137" s="33"/>
    </row>
    <row r="138" spans="4:7" s="32" customFormat="1" x14ac:dyDescent="0.25">
      <c r="D138" s="92"/>
      <c r="E138" s="92"/>
      <c r="F138" s="92"/>
      <c r="G138" s="33"/>
    </row>
    <row r="139" spans="4:7" s="32" customFormat="1" x14ac:dyDescent="0.25">
      <c r="D139" s="92"/>
      <c r="E139" s="92"/>
      <c r="F139" s="92"/>
      <c r="G139" s="33"/>
    </row>
    <row r="140" spans="4:7" s="32" customFormat="1" x14ac:dyDescent="0.25">
      <c r="D140" s="92"/>
      <c r="E140" s="92"/>
      <c r="F140" s="92"/>
      <c r="G140" s="33"/>
    </row>
    <row r="141" spans="4:7" s="32" customFormat="1" x14ac:dyDescent="0.25">
      <c r="D141" s="92"/>
      <c r="E141" s="92"/>
      <c r="F141" s="92"/>
      <c r="G141" s="33"/>
    </row>
    <row r="142" spans="4:7" s="32" customFormat="1" x14ac:dyDescent="0.25">
      <c r="D142" s="92"/>
      <c r="E142" s="92"/>
      <c r="F142" s="92"/>
      <c r="G142" s="33"/>
    </row>
    <row r="143" spans="4:7" s="32" customFormat="1" x14ac:dyDescent="0.25">
      <c r="D143" s="92"/>
      <c r="E143" s="92"/>
      <c r="F143" s="92"/>
      <c r="G143" s="33"/>
    </row>
    <row r="144" spans="4:7" s="32" customFormat="1" x14ac:dyDescent="0.25">
      <c r="D144" s="92"/>
      <c r="E144" s="92"/>
      <c r="F144" s="92"/>
      <c r="G144" s="33"/>
    </row>
    <row r="145" spans="4:7" s="32" customFormat="1" x14ac:dyDescent="0.25">
      <c r="D145" s="92"/>
      <c r="E145" s="92"/>
      <c r="F145" s="92"/>
      <c r="G145" s="33"/>
    </row>
    <row r="146" spans="4:7" s="32" customFormat="1" x14ac:dyDescent="0.25">
      <c r="D146" s="92"/>
      <c r="E146" s="92"/>
      <c r="F146" s="92"/>
      <c r="G146" s="33"/>
    </row>
    <row r="147" spans="4:7" s="32" customFormat="1" x14ac:dyDescent="0.25">
      <c r="D147" s="92"/>
      <c r="E147" s="92"/>
      <c r="F147" s="92"/>
      <c r="G147" s="33"/>
    </row>
    <row r="148" spans="4:7" s="32" customFormat="1" x14ac:dyDescent="0.25">
      <c r="D148" s="92"/>
      <c r="E148" s="92"/>
      <c r="F148" s="92"/>
      <c r="G148" s="33"/>
    </row>
    <row r="149" spans="4:7" s="32" customFormat="1" x14ac:dyDescent="0.25">
      <c r="D149" s="92"/>
      <c r="E149" s="92"/>
      <c r="F149" s="92"/>
      <c r="G149" s="33"/>
    </row>
    <row r="150" spans="4:7" s="32" customFormat="1" x14ac:dyDescent="0.25">
      <c r="D150" s="92"/>
      <c r="E150" s="92"/>
      <c r="F150" s="92"/>
      <c r="G150" s="33"/>
    </row>
    <row r="151" spans="4:7" s="32" customFormat="1" x14ac:dyDescent="0.25">
      <c r="D151" s="92"/>
      <c r="E151" s="92"/>
      <c r="F151" s="92"/>
      <c r="G151" s="33"/>
    </row>
    <row r="152" spans="4:7" s="32" customFormat="1" x14ac:dyDescent="0.25">
      <c r="D152" s="92"/>
      <c r="E152" s="92"/>
      <c r="F152" s="92"/>
      <c r="G152" s="33"/>
    </row>
    <row r="153" spans="4:7" s="32" customFormat="1" x14ac:dyDescent="0.25">
      <c r="D153" s="92"/>
      <c r="E153" s="92"/>
      <c r="F153" s="92"/>
      <c r="G153" s="33"/>
    </row>
    <row r="154" spans="4:7" s="32" customFormat="1" x14ac:dyDescent="0.25">
      <c r="D154" s="92"/>
      <c r="E154" s="92"/>
      <c r="F154" s="92"/>
      <c r="G154" s="33"/>
    </row>
    <row r="155" spans="4:7" s="32" customFormat="1" x14ac:dyDescent="0.25">
      <c r="D155" s="92"/>
      <c r="E155" s="92"/>
      <c r="F155" s="92"/>
      <c r="G155" s="33"/>
    </row>
    <row r="156" spans="4:7" s="32" customFormat="1" x14ac:dyDescent="0.25">
      <c r="D156" s="92"/>
      <c r="E156" s="92"/>
      <c r="F156" s="92"/>
      <c r="G156" s="33"/>
    </row>
    <row r="157" spans="4:7" s="32" customFormat="1" x14ac:dyDescent="0.25">
      <c r="D157" s="92"/>
      <c r="E157" s="92"/>
      <c r="F157" s="92"/>
      <c r="G157" s="33"/>
    </row>
    <row r="158" spans="4:7" s="32" customFormat="1" x14ac:dyDescent="0.25">
      <c r="D158" s="92"/>
      <c r="E158" s="92"/>
      <c r="F158" s="92"/>
      <c r="G158" s="33"/>
    </row>
    <row r="159" spans="4:7" s="32" customFormat="1" x14ac:dyDescent="0.25">
      <c r="D159" s="92"/>
      <c r="E159" s="92"/>
      <c r="F159" s="92"/>
      <c r="G159" s="33"/>
    </row>
    <row r="160" spans="4:7" s="32" customFormat="1" x14ac:dyDescent="0.25">
      <c r="D160" s="92"/>
      <c r="E160" s="92"/>
      <c r="F160" s="92"/>
      <c r="G160" s="33"/>
    </row>
    <row r="161" spans="4:7" s="32" customFormat="1" x14ac:dyDescent="0.25">
      <c r="D161" s="92"/>
      <c r="E161" s="92"/>
      <c r="F161" s="92"/>
      <c r="G161" s="33"/>
    </row>
    <row r="162" spans="4:7" s="32" customFormat="1" x14ac:dyDescent="0.25">
      <c r="D162" s="92"/>
      <c r="E162" s="92"/>
      <c r="F162" s="92"/>
      <c r="G162" s="33"/>
    </row>
    <row r="163" spans="4:7" s="32" customFormat="1" x14ac:dyDescent="0.25">
      <c r="D163" s="92"/>
      <c r="E163" s="92"/>
      <c r="F163" s="92"/>
      <c r="G163" s="33"/>
    </row>
    <row r="164" spans="4:7" s="32" customFormat="1" x14ac:dyDescent="0.25">
      <c r="D164" s="92"/>
      <c r="E164" s="92"/>
      <c r="F164" s="92"/>
      <c r="G164" s="33"/>
    </row>
    <row r="165" spans="4:7" s="32" customFormat="1" x14ac:dyDescent="0.25">
      <c r="D165" s="92"/>
      <c r="E165" s="92"/>
      <c r="F165" s="92"/>
      <c r="G165" s="33"/>
    </row>
    <row r="166" spans="4:7" s="32" customFormat="1" x14ac:dyDescent="0.25">
      <c r="D166" s="92"/>
      <c r="E166" s="92"/>
      <c r="F166" s="92"/>
      <c r="G166" s="33"/>
    </row>
    <row r="167" spans="4:7" s="32" customFormat="1" x14ac:dyDescent="0.25">
      <c r="D167" s="92"/>
      <c r="E167" s="92"/>
      <c r="F167" s="92"/>
      <c r="G167" s="33"/>
    </row>
    <row r="168" spans="4:7" s="32" customFormat="1" x14ac:dyDescent="0.25">
      <c r="D168" s="92"/>
      <c r="E168" s="92"/>
      <c r="F168" s="92"/>
      <c r="G168" s="33"/>
    </row>
    <row r="169" spans="4:7" s="32" customFormat="1" x14ac:dyDescent="0.25">
      <c r="D169" s="92"/>
      <c r="E169" s="92"/>
      <c r="F169" s="92"/>
      <c r="G169" s="33"/>
    </row>
    <row r="170" spans="4:7" s="32" customFormat="1" x14ac:dyDescent="0.25">
      <c r="D170" s="92"/>
      <c r="E170" s="92"/>
      <c r="F170" s="92"/>
      <c r="G170" s="33"/>
    </row>
    <row r="171" spans="4:7" s="32" customFormat="1" x14ac:dyDescent="0.25">
      <c r="D171" s="92"/>
      <c r="E171" s="92"/>
      <c r="F171" s="92"/>
      <c r="G171" s="33"/>
    </row>
    <row r="172" spans="4:7" s="32" customFormat="1" x14ac:dyDescent="0.25">
      <c r="D172" s="92"/>
      <c r="E172" s="92"/>
      <c r="F172" s="92"/>
      <c r="G172" s="33"/>
    </row>
    <row r="173" spans="4:7" s="32" customFormat="1" x14ac:dyDescent="0.25">
      <c r="D173" s="92"/>
      <c r="E173" s="92"/>
      <c r="F173" s="92"/>
      <c r="G173" s="33"/>
    </row>
    <row r="174" spans="4:7" s="32" customFormat="1" x14ac:dyDescent="0.25">
      <c r="D174" s="92"/>
      <c r="E174" s="92"/>
      <c r="F174" s="92"/>
      <c r="G174" s="33"/>
    </row>
    <row r="175" spans="4:7" s="32" customFormat="1" x14ac:dyDescent="0.25">
      <c r="D175" s="92"/>
      <c r="E175" s="92"/>
      <c r="F175" s="92"/>
      <c r="G175" s="33"/>
    </row>
    <row r="176" spans="4:7" s="32" customFormat="1" x14ac:dyDescent="0.25">
      <c r="D176" s="92"/>
      <c r="E176" s="92"/>
      <c r="F176" s="92"/>
      <c r="G176" s="33"/>
    </row>
    <row r="177" spans="4:7" s="32" customFormat="1" x14ac:dyDescent="0.25">
      <c r="D177" s="92"/>
      <c r="E177" s="92"/>
      <c r="F177" s="92"/>
      <c r="G177" s="33"/>
    </row>
    <row r="178" spans="4:7" s="32" customFormat="1" x14ac:dyDescent="0.25">
      <c r="D178" s="92"/>
      <c r="E178" s="92"/>
      <c r="F178" s="92"/>
      <c r="G178" s="33"/>
    </row>
    <row r="179" spans="4:7" s="32" customFormat="1" x14ac:dyDescent="0.25">
      <c r="D179" s="92"/>
      <c r="E179" s="92"/>
      <c r="F179" s="92"/>
      <c r="G179" s="33"/>
    </row>
    <row r="180" spans="4:7" s="32" customFormat="1" x14ac:dyDescent="0.25">
      <c r="D180" s="92"/>
      <c r="E180" s="92"/>
      <c r="F180" s="92"/>
      <c r="G180" s="33"/>
    </row>
    <row r="181" spans="4:7" s="32" customFormat="1" x14ac:dyDescent="0.25">
      <c r="D181" s="92"/>
      <c r="E181" s="92"/>
      <c r="F181" s="92"/>
      <c r="G181" s="33"/>
    </row>
    <row r="182" spans="4:7" s="32" customFormat="1" x14ac:dyDescent="0.25">
      <c r="D182" s="92"/>
      <c r="E182" s="92"/>
      <c r="F182" s="92"/>
      <c r="G182" s="33"/>
    </row>
    <row r="183" spans="4:7" s="32" customFormat="1" x14ac:dyDescent="0.25">
      <c r="D183" s="92"/>
      <c r="E183" s="92"/>
      <c r="F183" s="92"/>
      <c r="G183" s="33"/>
    </row>
    <row r="184" spans="4:7" s="32" customFormat="1" x14ac:dyDescent="0.25">
      <c r="D184" s="92"/>
      <c r="E184" s="92"/>
      <c r="F184" s="92"/>
      <c r="G184" s="33"/>
    </row>
    <row r="185" spans="4:7" s="32" customFormat="1" x14ac:dyDescent="0.25">
      <c r="D185" s="92"/>
      <c r="E185" s="92"/>
      <c r="F185" s="92"/>
      <c r="G185" s="33"/>
    </row>
    <row r="186" spans="4:7" s="32" customFormat="1" x14ac:dyDescent="0.25">
      <c r="D186" s="92"/>
      <c r="E186" s="92"/>
      <c r="F186" s="92"/>
      <c r="G186" s="33"/>
    </row>
    <row r="187" spans="4:7" s="32" customFormat="1" x14ac:dyDescent="0.25">
      <c r="D187" s="92"/>
      <c r="E187" s="92"/>
      <c r="F187" s="92"/>
      <c r="G187" s="33"/>
    </row>
    <row r="188" spans="4:7" s="32" customFormat="1" x14ac:dyDescent="0.25">
      <c r="D188" s="92"/>
      <c r="E188" s="92"/>
      <c r="F188" s="92"/>
      <c r="G188" s="33"/>
    </row>
    <row r="189" spans="4:7" s="32" customFormat="1" x14ac:dyDescent="0.25">
      <c r="D189" s="92"/>
      <c r="E189" s="92"/>
      <c r="F189" s="92"/>
      <c r="G189" s="33"/>
    </row>
    <row r="190" spans="4:7" s="32" customFormat="1" x14ac:dyDescent="0.25">
      <c r="D190" s="92"/>
      <c r="E190" s="92"/>
      <c r="F190" s="92"/>
      <c r="G190" s="33"/>
    </row>
    <row r="191" spans="4:7" s="32" customFormat="1" x14ac:dyDescent="0.25">
      <c r="D191" s="92"/>
      <c r="E191" s="92"/>
      <c r="F191" s="92"/>
      <c r="G191" s="33"/>
    </row>
    <row r="192" spans="4:7" s="32" customFormat="1" x14ac:dyDescent="0.25">
      <c r="D192" s="92"/>
      <c r="E192" s="92"/>
      <c r="F192" s="92"/>
      <c r="G192" s="33"/>
    </row>
    <row r="193" spans="4:7" s="32" customFormat="1" x14ac:dyDescent="0.25">
      <c r="D193" s="92"/>
      <c r="E193" s="92"/>
      <c r="F193" s="92"/>
      <c r="G193" s="33"/>
    </row>
    <row r="194" spans="4:7" s="32" customFormat="1" x14ac:dyDescent="0.25">
      <c r="D194" s="92"/>
      <c r="E194" s="92"/>
      <c r="F194" s="92"/>
      <c r="G194" s="33"/>
    </row>
    <row r="195" spans="4:7" s="32" customFormat="1" x14ac:dyDescent="0.25">
      <c r="D195" s="92"/>
      <c r="E195" s="92"/>
      <c r="F195" s="92"/>
      <c r="G195" s="33"/>
    </row>
    <row r="196" spans="4:7" s="32" customFormat="1" x14ac:dyDescent="0.25">
      <c r="D196" s="92"/>
      <c r="E196" s="92"/>
      <c r="F196" s="92"/>
      <c r="G196" s="33"/>
    </row>
    <row r="197" spans="4:7" s="32" customFormat="1" x14ac:dyDescent="0.25">
      <c r="D197" s="92"/>
      <c r="E197" s="92"/>
      <c r="F197" s="92"/>
      <c r="G197" s="33"/>
    </row>
    <row r="198" spans="4:7" s="32" customFormat="1" x14ac:dyDescent="0.25">
      <c r="D198" s="92"/>
      <c r="E198" s="92"/>
      <c r="F198" s="92"/>
      <c r="G198" s="33"/>
    </row>
    <row r="199" spans="4:7" s="32" customFormat="1" x14ac:dyDescent="0.25">
      <c r="D199" s="92"/>
      <c r="E199" s="92"/>
      <c r="F199" s="92"/>
      <c r="G199" s="33"/>
    </row>
    <row r="200" spans="4:7" s="32" customFormat="1" x14ac:dyDescent="0.25">
      <c r="D200" s="92"/>
      <c r="E200" s="92"/>
      <c r="F200" s="92"/>
      <c r="G200" s="33"/>
    </row>
    <row r="201" spans="4:7" s="32" customFormat="1" x14ac:dyDescent="0.25">
      <c r="D201" s="92"/>
      <c r="E201" s="92"/>
      <c r="F201" s="92"/>
      <c r="G201" s="33"/>
    </row>
    <row r="202" spans="4:7" s="32" customFormat="1" x14ac:dyDescent="0.25">
      <c r="D202" s="92"/>
      <c r="E202" s="92"/>
      <c r="F202" s="92"/>
      <c r="G202" s="33"/>
    </row>
    <row r="203" spans="4:7" s="32" customFormat="1" x14ac:dyDescent="0.25">
      <c r="D203" s="92"/>
      <c r="E203" s="92"/>
      <c r="F203" s="92"/>
      <c r="G203" s="33"/>
    </row>
    <row r="204" spans="4:7" s="32" customFormat="1" x14ac:dyDescent="0.25">
      <c r="D204" s="92"/>
      <c r="E204" s="92"/>
      <c r="F204" s="92"/>
      <c r="G204" s="33"/>
    </row>
    <row r="205" spans="4:7" s="32" customFormat="1" x14ac:dyDescent="0.25">
      <c r="D205" s="92"/>
      <c r="E205" s="92"/>
      <c r="F205" s="92"/>
      <c r="G205" s="33"/>
    </row>
    <row r="206" spans="4:7" s="32" customFormat="1" x14ac:dyDescent="0.25">
      <c r="D206" s="92"/>
      <c r="E206" s="92"/>
      <c r="F206" s="92"/>
      <c r="G206" s="33"/>
    </row>
    <row r="207" spans="4:7" s="32" customFormat="1" x14ac:dyDescent="0.25">
      <c r="D207" s="92"/>
      <c r="E207" s="92"/>
      <c r="F207" s="92"/>
      <c r="G207" s="33"/>
    </row>
    <row r="208" spans="4:7" s="32" customFormat="1" x14ac:dyDescent="0.25">
      <c r="D208" s="92"/>
      <c r="E208" s="92"/>
      <c r="F208" s="92"/>
      <c r="G208" s="33"/>
    </row>
    <row r="209" spans="4:7" s="32" customFormat="1" x14ac:dyDescent="0.25">
      <c r="D209" s="92"/>
      <c r="E209" s="92"/>
      <c r="F209" s="92"/>
      <c r="G209" s="33"/>
    </row>
    <row r="210" spans="4:7" s="32" customFormat="1" x14ac:dyDescent="0.25">
      <c r="D210" s="92"/>
      <c r="E210" s="92"/>
      <c r="F210" s="92"/>
      <c r="G210" s="33"/>
    </row>
    <row r="211" spans="4:7" s="32" customFormat="1" x14ac:dyDescent="0.25">
      <c r="D211" s="92"/>
      <c r="E211" s="92"/>
      <c r="F211" s="92"/>
      <c r="G211" s="33"/>
    </row>
    <row r="212" spans="4:7" s="32" customFormat="1" x14ac:dyDescent="0.25">
      <c r="D212" s="92"/>
      <c r="E212" s="92"/>
      <c r="F212" s="92"/>
      <c r="G212" s="33"/>
    </row>
    <row r="213" spans="4:7" s="32" customFormat="1" x14ac:dyDescent="0.25">
      <c r="D213" s="92"/>
      <c r="E213" s="92"/>
      <c r="F213" s="92"/>
      <c r="G213" s="33"/>
    </row>
    <row r="214" spans="4:7" s="32" customFormat="1" x14ac:dyDescent="0.25">
      <c r="D214" s="92"/>
      <c r="E214" s="92"/>
      <c r="F214" s="92"/>
      <c r="G214" s="33"/>
    </row>
    <row r="215" spans="4:7" s="32" customFormat="1" x14ac:dyDescent="0.25">
      <c r="D215" s="92"/>
      <c r="E215" s="92"/>
      <c r="F215" s="92"/>
      <c r="G215" s="33"/>
    </row>
    <row r="216" spans="4:7" s="32" customFormat="1" x14ac:dyDescent="0.25">
      <c r="D216" s="92"/>
      <c r="E216" s="92"/>
      <c r="F216" s="92"/>
      <c r="G216" s="33"/>
    </row>
    <row r="217" spans="4:7" s="32" customFormat="1" x14ac:dyDescent="0.25">
      <c r="D217" s="92"/>
      <c r="E217" s="92"/>
      <c r="F217" s="92"/>
      <c r="G217" s="33"/>
    </row>
    <row r="218" spans="4:7" s="32" customFormat="1" x14ac:dyDescent="0.25">
      <c r="D218" s="92"/>
      <c r="E218" s="92"/>
      <c r="F218" s="92"/>
      <c r="G218" s="33"/>
    </row>
    <row r="219" spans="4:7" s="32" customFormat="1" x14ac:dyDescent="0.25">
      <c r="D219" s="92"/>
      <c r="E219" s="92"/>
      <c r="F219" s="92"/>
      <c r="G219" s="33"/>
    </row>
    <row r="220" spans="4:7" s="32" customFormat="1" x14ac:dyDescent="0.25">
      <c r="D220" s="92"/>
      <c r="E220" s="92"/>
      <c r="F220" s="92"/>
      <c r="G220" s="33"/>
    </row>
    <row r="221" spans="4:7" s="32" customFormat="1" x14ac:dyDescent="0.25">
      <c r="D221" s="92"/>
      <c r="E221" s="92"/>
      <c r="F221" s="92"/>
      <c r="G221" s="33"/>
    </row>
    <row r="222" spans="4:7" s="32" customFormat="1" x14ac:dyDescent="0.25">
      <c r="D222" s="92"/>
      <c r="E222" s="92"/>
      <c r="F222" s="92"/>
      <c r="G222" s="33"/>
    </row>
    <row r="223" spans="4:7" s="32" customFormat="1" x14ac:dyDescent="0.25">
      <c r="D223" s="92"/>
      <c r="E223" s="92"/>
      <c r="F223" s="92"/>
      <c r="G223" s="33"/>
    </row>
    <row r="224" spans="4:7" s="32" customFormat="1" x14ac:dyDescent="0.25">
      <c r="D224" s="92"/>
      <c r="E224" s="92"/>
      <c r="F224" s="92"/>
      <c r="G224" s="33"/>
    </row>
    <row r="225" spans="4:7" s="32" customFormat="1" x14ac:dyDescent="0.25">
      <c r="D225" s="92"/>
      <c r="E225" s="92"/>
      <c r="F225" s="92"/>
      <c r="G225" s="33"/>
    </row>
    <row r="226" spans="4:7" s="32" customFormat="1" x14ac:dyDescent="0.25">
      <c r="D226" s="92"/>
      <c r="E226" s="92"/>
      <c r="F226" s="92"/>
      <c r="G226" s="33"/>
    </row>
    <row r="227" spans="4:7" s="32" customFormat="1" x14ac:dyDescent="0.25">
      <c r="D227" s="92"/>
      <c r="E227" s="92"/>
      <c r="F227" s="92"/>
      <c r="G227" s="33"/>
    </row>
    <row r="228" spans="4:7" s="32" customFormat="1" x14ac:dyDescent="0.25">
      <c r="D228" s="92"/>
      <c r="E228" s="92"/>
      <c r="F228" s="92"/>
      <c r="G228" s="33"/>
    </row>
    <row r="229" spans="4:7" s="32" customFormat="1" x14ac:dyDescent="0.25">
      <c r="D229" s="92"/>
      <c r="E229" s="92"/>
      <c r="F229" s="92"/>
      <c r="G229" s="33"/>
    </row>
    <row r="230" spans="4:7" s="32" customFormat="1" x14ac:dyDescent="0.25">
      <c r="D230" s="92"/>
      <c r="E230" s="92"/>
      <c r="F230" s="92"/>
      <c r="G230" s="33"/>
    </row>
    <row r="231" spans="4:7" s="32" customFormat="1" x14ac:dyDescent="0.25">
      <c r="D231" s="92"/>
      <c r="E231" s="92"/>
      <c r="F231" s="92"/>
      <c r="G231" s="33"/>
    </row>
    <row r="232" spans="4:7" s="32" customFormat="1" x14ac:dyDescent="0.25">
      <c r="D232" s="92"/>
      <c r="E232" s="92"/>
      <c r="F232" s="92"/>
      <c r="G232" s="33"/>
    </row>
    <row r="233" spans="4:7" s="32" customFormat="1" x14ac:dyDescent="0.25">
      <c r="D233" s="92"/>
      <c r="E233" s="92"/>
      <c r="F233" s="92"/>
      <c r="G233" s="33"/>
    </row>
    <row r="234" spans="4:7" s="32" customFormat="1" x14ac:dyDescent="0.25">
      <c r="D234" s="92"/>
      <c r="E234" s="92"/>
      <c r="F234" s="92"/>
      <c r="G234" s="33"/>
    </row>
    <row r="235" spans="4:7" s="32" customFormat="1" x14ac:dyDescent="0.25">
      <c r="D235" s="92"/>
      <c r="E235" s="92"/>
      <c r="F235" s="92"/>
      <c r="G235" s="33"/>
    </row>
    <row r="236" spans="4:7" s="32" customFormat="1" x14ac:dyDescent="0.25">
      <c r="D236" s="92"/>
      <c r="E236" s="92"/>
      <c r="F236" s="92"/>
      <c r="G236" s="33"/>
    </row>
    <row r="237" spans="4:7" s="32" customFormat="1" x14ac:dyDescent="0.25">
      <c r="D237" s="92"/>
      <c r="E237" s="92"/>
      <c r="F237" s="92"/>
      <c r="G237" s="33"/>
    </row>
    <row r="238" spans="4:7" s="32" customFormat="1" x14ac:dyDescent="0.25">
      <c r="D238" s="92"/>
      <c r="E238" s="92"/>
      <c r="F238" s="92"/>
      <c r="G238" s="33"/>
    </row>
    <row r="239" spans="4:7" s="32" customFormat="1" x14ac:dyDescent="0.25">
      <c r="D239" s="92"/>
      <c r="E239" s="92"/>
      <c r="F239" s="92"/>
      <c r="G239" s="33"/>
    </row>
    <row r="240" spans="4:7" s="32" customFormat="1" x14ac:dyDescent="0.25">
      <c r="D240" s="92"/>
      <c r="E240" s="92"/>
      <c r="F240" s="92"/>
      <c r="G240" s="33"/>
    </row>
    <row r="241" spans="4:7" s="32" customFormat="1" x14ac:dyDescent="0.25">
      <c r="D241" s="92"/>
      <c r="E241" s="92"/>
      <c r="F241" s="92"/>
      <c r="G241" s="33"/>
    </row>
    <row r="242" spans="4:7" s="32" customFormat="1" x14ac:dyDescent="0.25">
      <c r="D242" s="92"/>
      <c r="E242" s="92"/>
      <c r="F242" s="92"/>
      <c r="G242" s="33"/>
    </row>
    <row r="243" spans="4:7" s="32" customFormat="1" x14ac:dyDescent="0.25">
      <c r="D243" s="92"/>
      <c r="E243" s="92"/>
      <c r="F243" s="92"/>
      <c r="G243" s="33"/>
    </row>
    <row r="244" spans="4:7" s="32" customFormat="1" x14ac:dyDescent="0.25">
      <c r="D244" s="92"/>
      <c r="E244" s="92"/>
      <c r="F244" s="92"/>
      <c r="G244" s="33"/>
    </row>
    <row r="245" spans="4:7" s="32" customFormat="1" x14ac:dyDescent="0.25">
      <c r="D245" s="92"/>
      <c r="E245" s="92"/>
      <c r="F245" s="92"/>
      <c r="G245" s="33"/>
    </row>
    <row r="246" spans="4:7" s="32" customFormat="1" x14ac:dyDescent="0.25">
      <c r="D246" s="92"/>
      <c r="E246" s="92"/>
      <c r="F246" s="92"/>
      <c r="G246" s="33"/>
    </row>
    <row r="247" spans="4:7" s="32" customFormat="1" x14ac:dyDescent="0.25">
      <c r="D247" s="92"/>
      <c r="E247" s="92"/>
      <c r="F247" s="92"/>
      <c r="G247" s="33"/>
    </row>
    <row r="248" spans="4:7" s="32" customFormat="1" x14ac:dyDescent="0.25">
      <c r="D248" s="92"/>
      <c r="E248" s="92"/>
      <c r="F248" s="92"/>
      <c r="G248" s="33"/>
    </row>
    <row r="249" spans="4:7" s="32" customFormat="1" x14ac:dyDescent="0.25">
      <c r="D249" s="92"/>
      <c r="E249" s="92"/>
      <c r="F249" s="92"/>
      <c r="G249" s="33"/>
    </row>
    <row r="250" spans="4:7" s="32" customFormat="1" x14ac:dyDescent="0.25">
      <c r="D250" s="92"/>
      <c r="E250" s="92"/>
      <c r="F250" s="92"/>
      <c r="G250" s="33"/>
    </row>
    <row r="251" spans="4:7" s="32" customFormat="1" x14ac:dyDescent="0.25">
      <c r="D251" s="92"/>
      <c r="E251" s="92"/>
      <c r="F251" s="92"/>
      <c r="G251" s="33"/>
    </row>
    <row r="252" spans="4:7" s="32" customFormat="1" x14ac:dyDescent="0.25">
      <c r="D252" s="92"/>
      <c r="E252" s="92"/>
      <c r="F252" s="92"/>
      <c r="G252" s="33"/>
    </row>
    <row r="253" spans="4:7" s="32" customFormat="1" x14ac:dyDescent="0.25">
      <c r="D253" s="92"/>
      <c r="E253" s="92"/>
      <c r="F253" s="92"/>
      <c r="G253" s="33"/>
    </row>
    <row r="254" spans="4:7" s="32" customFormat="1" x14ac:dyDescent="0.25">
      <c r="D254" s="92"/>
      <c r="E254" s="92"/>
      <c r="F254" s="92"/>
      <c r="G254" s="33"/>
    </row>
    <row r="255" spans="4:7" s="32" customFormat="1" x14ac:dyDescent="0.25">
      <c r="D255" s="92"/>
      <c r="E255" s="92"/>
      <c r="F255" s="92"/>
      <c r="G255" s="33"/>
    </row>
    <row r="256" spans="4:7" s="32" customFormat="1" x14ac:dyDescent="0.25">
      <c r="D256" s="92"/>
      <c r="E256" s="92"/>
      <c r="F256" s="92"/>
      <c r="G256" s="33"/>
    </row>
    <row r="257" spans="4:7" s="32" customFormat="1" x14ac:dyDescent="0.25">
      <c r="D257" s="92"/>
      <c r="E257" s="92"/>
      <c r="F257" s="92"/>
      <c r="G257" s="33"/>
    </row>
    <row r="258" spans="4:7" s="32" customFormat="1" x14ac:dyDescent="0.25">
      <c r="D258" s="92"/>
      <c r="E258" s="92"/>
      <c r="F258" s="92"/>
      <c r="G258" s="33"/>
    </row>
    <row r="259" spans="4:7" s="32" customFormat="1" x14ac:dyDescent="0.25">
      <c r="D259" s="92"/>
      <c r="E259" s="92"/>
      <c r="F259" s="92"/>
      <c r="G259" s="33"/>
    </row>
    <row r="260" spans="4:7" s="32" customFormat="1" x14ac:dyDescent="0.25">
      <c r="D260" s="92"/>
      <c r="E260" s="92"/>
      <c r="F260" s="92"/>
      <c r="G260" s="33"/>
    </row>
    <row r="261" spans="4:7" s="32" customFormat="1" x14ac:dyDescent="0.25">
      <c r="D261" s="92"/>
      <c r="E261" s="92"/>
      <c r="F261" s="92"/>
      <c r="G261" s="33"/>
    </row>
    <row r="262" spans="4:7" s="32" customFormat="1" x14ac:dyDescent="0.25">
      <c r="D262" s="92"/>
      <c r="E262" s="92"/>
      <c r="F262" s="92"/>
      <c r="G262" s="33"/>
    </row>
    <row r="263" spans="4:7" s="32" customFormat="1" x14ac:dyDescent="0.25">
      <c r="D263" s="92"/>
      <c r="E263" s="92"/>
      <c r="F263" s="92"/>
      <c r="G263" s="33"/>
    </row>
    <row r="264" spans="4:7" s="32" customFormat="1" x14ac:dyDescent="0.25">
      <c r="D264" s="92"/>
      <c r="E264" s="92"/>
      <c r="F264" s="92"/>
      <c r="G264" s="33"/>
    </row>
    <row r="265" spans="4:7" s="32" customFormat="1" x14ac:dyDescent="0.25">
      <c r="D265" s="92"/>
      <c r="E265" s="92"/>
      <c r="F265" s="92"/>
      <c r="G265" s="33"/>
    </row>
    <row r="266" spans="4:7" s="32" customFormat="1" x14ac:dyDescent="0.25">
      <c r="D266" s="92"/>
      <c r="E266" s="92"/>
      <c r="F266" s="92"/>
      <c r="G266" s="33"/>
    </row>
    <row r="267" spans="4:7" s="32" customFormat="1" x14ac:dyDescent="0.25">
      <c r="D267" s="92"/>
      <c r="E267" s="92"/>
      <c r="F267" s="92"/>
      <c r="G267" s="33"/>
    </row>
    <row r="268" spans="4:7" s="32" customFormat="1" x14ac:dyDescent="0.25">
      <c r="D268" s="92"/>
      <c r="E268" s="92"/>
      <c r="F268" s="92"/>
      <c r="G268" s="33"/>
    </row>
    <row r="269" spans="4:7" s="32" customFormat="1" x14ac:dyDescent="0.25">
      <c r="D269" s="92"/>
      <c r="E269" s="92"/>
      <c r="F269" s="92"/>
      <c r="G269" s="33"/>
    </row>
    <row r="270" spans="4:7" s="32" customFormat="1" x14ac:dyDescent="0.25">
      <c r="D270" s="92"/>
      <c r="E270" s="92"/>
      <c r="F270" s="92"/>
      <c r="G270" s="33"/>
    </row>
    <row r="271" spans="4:7" s="32" customFormat="1" x14ac:dyDescent="0.25">
      <c r="D271" s="92"/>
      <c r="E271" s="92"/>
      <c r="F271" s="92"/>
      <c r="G271" s="33"/>
    </row>
    <row r="272" spans="4:7" s="32" customFormat="1" x14ac:dyDescent="0.25">
      <c r="D272" s="92"/>
      <c r="E272" s="92"/>
      <c r="F272" s="92"/>
      <c r="G272" s="33"/>
    </row>
    <row r="273" spans="4:7" s="32" customFormat="1" x14ac:dyDescent="0.25">
      <c r="D273" s="92"/>
      <c r="E273" s="92"/>
      <c r="F273" s="92"/>
      <c r="G273" s="33"/>
    </row>
    <row r="274" spans="4:7" s="32" customFormat="1" x14ac:dyDescent="0.25">
      <c r="D274" s="92"/>
      <c r="E274" s="92"/>
      <c r="F274" s="92"/>
      <c r="G274" s="33"/>
    </row>
    <row r="275" spans="4:7" s="32" customFormat="1" x14ac:dyDescent="0.25">
      <c r="D275" s="92"/>
      <c r="E275" s="92"/>
      <c r="F275" s="92"/>
      <c r="G275" s="33"/>
    </row>
    <row r="276" spans="4:7" s="32" customFormat="1" x14ac:dyDescent="0.25">
      <c r="D276" s="92"/>
      <c r="E276" s="92"/>
      <c r="F276" s="92"/>
      <c r="G276" s="33"/>
    </row>
    <row r="277" spans="4:7" s="32" customFormat="1" x14ac:dyDescent="0.25">
      <c r="D277" s="92"/>
      <c r="E277" s="92"/>
      <c r="F277" s="92"/>
      <c r="G277" s="33"/>
    </row>
    <row r="278" spans="4:7" s="32" customFormat="1" x14ac:dyDescent="0.25">
      <c r="D278" s="92"/>
      <c r="E278" s="92"/>
      <c r="F278" s="92"/>
      <c r="G278" s="33"/>
    </row>
    <row r="279" spans="4:7" s="32" customFormat="1" x14ac:dyDescent="0.25">
      <c r="D279" s="92"/>
      <c r="E279" s="92"/>
      <c r="F279" s="92"/>
      <c r="G279" s="33"/>
    </row>
    <row r="280" spans="4:7" s="32" customFormat="1" x14ac:dyDescent="0.25">
      <c r="D280" s="92"/>
      <c r="E280" s="92"/>
      <c r="F280" s="92"/>
      <c r="G280" s="33"/>
    </row>
    <row r="281" spans="4:7" s="32" customFormat="1" x14ac:dyDescent="0.25">
      <c r="D281" s="92"/>
      <c r="E281" s="92"/>
      <c r="F281" s="92"/>
      <c r="G281" s="33"/>
    </row>
    <row r="282" spans="4:7" s="32" customFormat="1" x14ac:dyDescent="0.25">
      <c r="D282" s="92"/>
      <c r="E282" s="92"/>
      <c r="F282" s="92"/>
      <c r="G282" s="33"/>
    </row>
    <row r="283" spans="4:7" s="32" customFormat="1" x14ac:dyDescent="0.25">
      <c r="D283" s="92"/>
      <c r="E283" s="92"/>
      <c r="F283" s="92"/>
      <c r="G283" s="33"/>
    </row>
    <row r="284" spans="4:7" s="32" customFormat="1" x14ac:dyDescent="0.25">
      <c r="D284" s="92"/>
      <c r="E284" s="92"/>
      <c r="F284" s="92"/>
      <c r="G284" s="33"/>
    </row>
    <row r="285" spans="4:7" s="32" customFormat="1" x14ac:dyDescent="0.25">
      <c r="D285" s="92"/>
      <c r="E285" s="92"/>
      <c r="F285" s="92"/>
      <c r="G285" s="33"/>
    </row>
    <row r="286" spans="4:7" s="32" customFormat="1" x14ac:dyDescent="0.25">
      <c r="D286" s="92"/>
      <c r="E286" s="92"/>
      <c r="F286" s="92"/>
      <c r="G286" s="33"/>
    </row>
    <row r="287" spans="4:7" s="32" customFormat="1" x14ac:dyDescent="0.25">
      <c r="D287" s="92"/>
      <c r="E287" s="92"/>
      <c r="F287" s="92"/>
      <c r="G287" s="33"/>
    </row>
    <row r="288" spans="4:7" s="32" customFormat="1" x14ac:dyDescent="0.25">
      <c r="D288" s="92"/>
      <c r="E288" s="92"/>
      <c r="F288" s="92"/>
      <c r="G288" s="33"/>
    </row>
    <row r="289" spans="4:7" s="32" customFormat="1" x14ac:dyDescent="0.25">
      <c r="D289" s="92"/>
      <c r="E289" s="92"/>
      <c r="F289" s="92"/>
      <c r="G289" s="33"/>
    </row>
    <row r="290" spans="4:7" s="32" customFormat="1" x14ac:dyDescent="0.25">
      <c r="D290" s="92"/>
      <c r="E290" s="92"/>
      <c r="F290" s="92"/>
      <c r="G290" s="33"/>
    </row>
    <row r="291" spans="4:7" s="32" customFormat="1" x14ac:dyDescent="0.25">
      <c r="D291" s="92"/>
      <c r="E291" s="92"/>
      <c r="F291" s="92"/>
      <c r="G291" s="33"/>
    </row>
    <row r="292" spans="4:7" s="32" customFormat="1" x14ac:dyDescent="0.25">
      <c r="D292" s="92"/>
      <c r="E292" s="92"/>
      <c r="F292" s="92"/>
      <c r="G292" s="33"/>
    </row>
    <row r="293" spans="4:7" s="32" customFormat="1" x14ac:dyDescent="0.25">
      <c r="D293" s="92"/>
      <c r="E293" s="92"/>
      <c r="F293" s="92"/>
      <c r="G293" s="33"/>
    </row>
    <row r="294" spans="4:7" s="32" customFormat="1" x14ac:dyDescent="0.25">
      <c r="D294" s="92"/>
      <c r="E294" s="92"/>
      <c r="F294" s="92"/>
      <c r="G294" s="33"/>
    </row>
    <row r="295" spans="4:7" s="32" customFormat="1" x14ac:dyDescent="0.25">
      <c r="D295" s="92"/>
      <c r="E295" s="92"/>
      <c r="F295" s="92"/>
      <c r="G295" s="33"/>
    </row>
    <row r="296" spans="4:7" s="32" customFormat="1" x14ac:dyDescent="0.25">
      <c r="D296" s="92"/>
      <c r="E296" s="92"/>
      <c r="F296" s="92"/>
      <c r="G296" s="33"/>
    </row>
    <row r="297" spans="4:7" s="32" customFormat="1" x14ac:dyDescent="0.25">
      <c r="D297" s="92"/>
      <c r="E297" s="92"/>
      <c r="F297" s="92"/>
      <c r="G297" s="33"/>
    </row>
    <row r="298" spans="4:7" s="32" customFormat="1" x14ac:dyDescent="0.25">
      <c r="D298" s="92"/>
      <c r="E298" s="92"/>
      <c r="F298" s="92"/>
      <c r="G298" s="33"/>
    </row>
    <row r="299" spans="4:7" s="32" customFormat="1" x14ac:dyDescent="0.25">
      <c r="D299" s="92"/>
      <c r="E299" s="92"/>
      <c r="F299" s="92"/>
      <c r="G299" s="33"/>
    </row>
    <row r="300" spans="4:7" s="32" customFormat="1" x14ac:dyDescent="0.25">
      <c r="D300" s="92"/>
      <c r="E300" s="92"/>
      <c r="F300" s="92"/>
      <c r="G300" s="33"/>
    </row>
    <row r="301" spans="4:7" s="32" customFormat="1" x14ac:dyDescent="0.25">
      <c r="D301" s="92"/>
      <c r="E301" s="92"/>
      <c r="F301" s="92"/>
      <c r="G301" s="33"/>
    </row>
    <row r="302" spans="4:7" s="32" customFormat="1" x14ac:dyDescent="0.25">
      <c r="D302" s="92"/>
      <c r="E302" s="92"/>
      <c r="F302" s="92"/>
      <c r="G302" s="33"/>
    </row>
    <row r="303" spans="4:7" s="32" customFormat="1" x14ac:dyDescent="0.25">
      <c r="D303" s="92"/>
      <c r="E303" s="92"/>
      <c r="F303" s="92"/>
      <c r="G303" s="33"/>
    </row>
    <row r="304" spans="4:7" s="32" customFormat="1" x14ac:dyDescent="0.25">
      <c r="D304" s="92"/>
      <c r="E304" s="92"/>
      <c r="F304" s="92"/>
      <c r="G304" s="33"/>
    </row>
    <row r="305" spans="4:7" s="32" customFormat="1" x14ac:dyDescent="0.25">
      <c r="D305" s="92"/>
      <c r="E305" s="92"/>
      <c r="F305" s="92"/>
      <c r="G305" s="33"/>
    </row>
    <row r="306" spans="4:7" s="32" customFormat="1" x14ac:dyDescent="0.25">
      <c r="D306" s="92"/>
      <c r="E306" s="92"/>
      <c r="F306" s="92"/>
      <c r="G306" s="33"/>
    </row>
    <row r="307" spans="4:7" s="32" customFormat="1" x14ac:dyDescent="0.25">
      <c r="D307" s="92"/>
      <c r="E307" s="92"/>
      <c r="F307" s="92"/>
      <c r="G307" s="33"/>
    </row>
    <row r="308" spans="4:7" s="32" customFormat="1" x14ac:dyDescent="0.25">
      <c r="D308" s="92"/>
      <c r="E308" s="92"/>
      <c r="F308" s="92"/>
      <c r="G308" s="33"/>
    </row>
    <row r="309" spans="4:7" s="32" customFormat="1" x14ac:dyDescent="0.25">
      <c r="D309" s="92"/>
      <c r="E309" s="92"/>
      <c r="F309" s="92"/>
      <c r="G309" s="33"/>
    </row>
    <row r="310" spans="4:7" s="32" customFormat="1" x14ac:dyDescent="0.25">
      <c r="D310" s="92"/>
      <c r="E310" s="92"/>
      <c r="F310" s="92"/>
      <c r="G310" s="33"/>
    </row>
    <row r="311" spans="4:7" s="32" customFormat="1" x14ac:dyDescent="0.25">
      <c r="D311" s="92"/>
      <c r="E311" s="92"/>
      <c r="F311" s="92"/>
      <c r="G311" s="33"/>
    </row>
    <row r="312" spans="4:7" s="32" customFormat="1" x14ac:dyDescent="0.25">
      <c r="D312" s="92"/>
      <c r="E312" s="92"/>
      <c r="F312" s="92"/>
      <c r="G312" s="33"/>
    </row>
    <row r="313" spans="4:7" s="32" customFormat="1" x14ac:dyDescent="0.25">
      <c r="D313" s="92"/>
      <c r="E313" s="92"/>
      <c r="F313" s="92"/>
      <c r="G313" s="33"/>
    </row>
    <row r="314" spans="4:7" s="32" customFormat="1" x14ac:dyDescent="0.25">
      <c r="D314" s="92"/>
      <c r="E314" s="92"/>
      <c r="F314" s="92"/>
      <c r="G314" s="33"/>
    </row>
    <row r="315" spans="4:7" s="32" customFormat="1" x14ac:dyDescent="0.25">
      <c r="D315" s="92"/>
      <c r="E315" s="92"/>
      <c r="F315" s="92"/>
      <c r="G315" s="33"/>
    </row>
    <row r="316" spans="4:7" s="32" customFormat="1" x14ac:dyDescent="0.25">
      <c r="D316" s="92"/>
      <c r="E316" s="92"/>
      <c r="F316" s="92"/>
      <c r="G316" s="33"/>
    </row>
    <row r="317" spans="4:7" s="32" customFormat="1" x14ac:dyDescent="0.25">
      <c r="D317" s="92"/>
      <c r="E317" s="92"/>
      <c r="F317" s="92"/>
      <c r="G317" s="33"/>
    </row>
    <row r="318" spans="4:7" s="32" customFormat="1" x14ac:dyDescent="0.25">
      <c r="D318" s="92"/>
      <c r="E318" s="92"/>
      <c r="F318" s="92"/>
      <c r="G318" s="33"/>
    </row>
    <row r="319" spans="4:7" s="32" customFormat="1" x14ac:dyDescent="0.25">
      <c r="D319" s="92"/>
      <c r="E319" s="92"/>
      <c r="F319" s="92"/>
      <c r="G319" s="33"/>
    </row>
    <row r="320" spans="4:7" s="32" customFormat="1" x14ac:dyDescent="0.25">
      <c r="D320" s="92"/>
      <c r="E320" s="92"/>
      <c r="F320" s="92"/>
      <c r="G320" s="33"/>
    </row>
    <row r="321" spans="4:7" s="32" customFormat="1" x14ac:dyDescent="0.25">
      <c r="D321" s="92"/>
      <c r="E321" s="92"/>
      <c r="F321" s="92"/>
      <c r="G321" s="33"/>
    </row>
    <row r="322" spans="4:7" s="32" customFormat="1" x14ac:dyDescent="0.25">
      <c r="D322" s="92"/>
      <c r="E322" s="92"/>
      <c r="F322" s="92"/>
      <c r="G322" s="33"/>
    </row>
    <row r="323" spans="4:7" s="32" customFormat="1" x14ac:dyDescent="0.25">
      <c r="D323" s="92"/>
      <c r="E323" s="92"/>
      <c r="F323" s="92"/>
      <c r="G323" s="33"/>
    </row>
    <row r="324" spans="4:7" s="32" customFormat="1" x14ac:dyDescent="0.25">
      <c r="D324" s="92"/>
      <c r="E324" s="92"/>
      <c r="F324" s="92"/>
      <c r="G324" s="33"/>
    </row>
    <row r="325" spans="4:7" s="32" customFormat="1" x14ac:dyDescent="0.25">
      <c r="D325" s="92"/>
      <c r="E325" s="92"/>
      <c r="F325" s="92"/>
      <c r="G325" s="33"/>
    </row>
    <row r="326" spans="4:7" s="32" customFormat="1" x14ac:dyDescent="0.25">
      <c r="D326" s="92"/>
      <c r="E326" s="92"/>
      <c r="F326" s="92"/>
      <c r="G326" s="33"/>
    </row>
    <row r="327" spans="4:7" s="32" customFormat="1" x14ac:dyDescent="0.25">
      <c r="D327" s="92"/>
      <c r="E327" s="92"/>
      <c r="F327" s="92"/>
      <c r="G327" s="33"/>
    </row>
    <row r="328" spans="4:7" s="32" customFormat="1" x14ac:dyDescent="0.25">
      <c r="D328" s="92"/>
      <c r="E328" s="92"/>
      <c r="F328" s="92"/>
      <c r="G328" s="33"/>
    </row>
    <row r="329" spans="4:7" s="32" customFormat="1" x14ac:dyDescent="0.25">
      <c r="D329" s="92"/>
      <c r="E329" s="92"/>
      <c r="F329" s="92"/>
      <c r="G329" s="33"/>
    </row>
    <row r="330" spans="4:7" s="32" customFormat="1" x14ac:dyDescent="0.25">
      <c r="D330" s="92"/>
      <c r="E330" s="92"/>
      <c r="F330" s="92"/>
      <c r="G330" s="33"/>
    </row>
    <row r="331" spans="4:7" s="32" customFormat="1" x14ac:dyDescent="0.25">
      <c r="D331" s="92"/>
      <c r="E331" s="92"/>
      <c r="F331" s="92"/>
      <c r="G331" s="33"/>
    </row>
    <row r="332" spans="4:7" s="32" customFormat="1" x14ac:dyDescent="0.25">
      <c r="D332" s="92"/>
      <c r="E332" s="92"/>
      <c r="F332" s="92"/>
      <c r="G332" s="33"/>
    </row>
    <row r="333" spans="4:7" s="32" customFormat="1" x14ac:dyDescent="0.25">
      <c r="D333" s="92"/>
      <c r="E333" s="92"/>
      <c r="F333" s="92"/>
      <c r="G333" s="33"/>
    </row>
    <row r="334" spans="4:7" s="32" customFormat="1" x14ac:dyDescent="0.25">
      <c r="D334" s="92"/>
      <c r="E334" s="92"/>
      <c r="F334" s="92"/>
      <c r="G334" s="33"/>
    </row>
    <row r="335" spans="4:7" s="32" customFormat="1" x14ac:dyDescent="0.25">
      <c r="D335" s="92"/>
      <c r="E335" s="92"/>
      <c r="F335" s="92"/>
      <c r="G335" s="33"/>
    </row>
    <row r="336" spans="4:7" s="32" customFormat="1" x14ac:dyDescent="0.25">
      <c r="D336" s="92"/>
      <c r="E336" s="92"/>
      <c r="F336" s="92"/>
      <c r="G336" s="33"/>
    </row>
    <row r="337" spans="4:7" s="32" customFormat="1" x14ac:dyDescent="0.25">
      <c r="D337" s="92"/>
      <c r="E337" s="92"/>
      <c r="F337" s="92"/>
      <c r="G337" s="33"/>
    </row>
    <row r="338" spans="4:7" s="32" customFormat="1" x14ac:dyDescent="0.25">
      <c r="D338" s="92"/>
      <c r="E338" s="92"/>
      <c r="F338" s="92"/>
      <c r="G338" s="33"/>
    </row>
    <row r="339" spans="4:7" s="32" customFormat="1" x14ac:dyDescent="0.25">
      <c r="D339" s="92"/>
      <c r="E339" s="92"/>
      <c r="F339" s="92"/>
      <c r="G339" s="33"/>
    </row>
    <row r="340" spans="4:7" s="32" customFormat="1" x14ac:dyDescent="0.25">
      <c r="D340" s="92"/>
      <c r="E340" s="92"/>
      <c r="F340" s="92"/>
      <c r="G340" s="33"/>
    </row>
    <row r="341" spans="4:7" s="32" customFormat="1" x14ac:dyDescent="0.25">
      <c r="D341" s="92"/>
      <c r="E341" s="92"/>
      <c r="F341" s="92"/>
      <c r="G341" s="33"/>
    </row>
    <row r="342" spans="4:7" s="32" customFormat="1" x14ac:dyDescent="0.25">
      <c r="D342" s="92"/>
      <c r="E342" s="92"/>
      <c r="F342" s="92"/>
      <c r="G342" s="33"/>
    </row>
    <row r="343" spans="4:7" s="32" customFormat="1" x14ac:dyDescent="0.25">
      <c r="D343" s="92"/>
      <c r="E343" s="92"/>
      <c r="F343" s="92"/>
      <c r="G343" s="33"/>
    </row>
    <row r="344" spans="4:7" s="32" customFormat="1" x14ac:dyDescent="0.25">
      <c r="D344" s="92"/>
      <c r="E344" s="92"/>
      <c r="F344" s="92"/>
      <c r="G344" s="33"/>
    </row>
    <row r="345" spans="4:7" s="32" customFormat="1" x14ac:dyDescent="0.25">
      <c r="D345" s="92"/>
      <c r="E345" s="92"/>
      <c r="F345" s="92"/>
      <c r="G345" s="33"/>
    </row>
    <row r="346" spans="4:7" s="32" customFormat="1" x14ac:dyDescent="0.25">
      <c r="D346" s="92"/>
      <c r="E346" s="92"/>
      <c r="F346" s="92"/>
      <c r="G346" s="33"/>
    </row>
    <row r="347" spans="4:7" s="32" customFormat="1" x14ac:dyDescent="0.25">
      <c r="D347" s="92"/>
      <c r="E347" s="92"/>
      <c r="F347" s="92"/>
      <c r="G347" s="33"/>
    </row>
    <row r="348" spans="4:7" s="32" customFormat="1" x14ac:dyDescent="0.25">
      <c r="D348" s="92"/>
      <c r="E348" s="92"/>
      <c r="F348" s="92"/>
      <c r="G348" s="33"/>
    </row>
    <row r="349" spans="4:7" s="32" customFormat="1" x14ac:dyDescent="0.25">
      <c r="D349" s="92"/>
      <c r="E349" s="92"/>
      <c r="F349" s="92"/>
      <c r="G349" s="33"/>
    </row>
    <row r="350" spans="4:7" s="32" customFormat="1" x14ac:dyDescent="0.25">
      <c r="D350" s="92"/>
      <c r="E350" s="92"/>
      <c r="F350" s="92"/>
      <c r="G350" s="33"/>
    </row>
    <row r="351" spans="4:7" s="32" customFormat="1" x14ac:dyDescent="0.25">
      <c r="D351" s="92"/>
      <c r="E351" s="92"/>
      <c r="F351" s="92"/>
      <c r="G351" s="33"/>
    </row>
    <row r="352" spans="4:7" s="32" customFormat="1" x14ac:dyDescent="0.25">
      <c r="D352" s="92"/>
      <c r="E352" s="92"/>
      <c r="F352" s="92"/>
      <c r="G352" s="33"/>
    </row>
    <row r="353" spans="4:7" s="32" customFormat="1" x14ac:dyDescent="0.25">
      <c r="D353" s="92"/>
      <c r="E353" s="92"/>
      <c r="F353" s="92"/>
      <c r="G353" s="33"/>
    </row>
    <row r="354" spans="4:7" s="32" customFormat="1" x14ac:dyDescent="0.25">
      <c r="D354" s="92"/>
      <c r="E354" s="92"/>
      <c r="F354" s="92"/>
      <c r="G354" s="33"/>
    </row>
    <row r="355" spans="4:7" s="32" customFormat="1" x14ac:dyDescent="0.25">
      <c r="D355" s="92"/>
      <c r="E355" s="92"/>
      <c r="F355" s="92"/>
      <c r="G355" s="33"/>
    </row>
    <row r="356" spans="4:7" s="32" customFormat="1" x14ac:dyDescent="0.25">
      <c r="D356" s="92"/>
      <c r="E356" s="92"/>
      <c r="F356" s="92"/>
      <c r="G356" s="33"/>
    </row>
    <row r="357" spans="4:7" s="32" customFormat="1" x14ac:dyDescent="0.25">
      <c r="D357" s="92"/>
      <c r="E357" s="92"/>
      <c r="F357" s="92"/>
      <c r="G357" s="33"/>
    </row>
    <row r="358" spans="4:7" s="32" customFormat="1" x14ac:dyDescent="0.25">
      <c r="D358" s="92"/>
      <c r="E358" s="92"/>
      <c r="F358" s="92"/>
      <c r="G358" s="33"/>
    </row>
    <row r="359" spans="4:7" s="32" customFormat="1" x14ac:dyDescent="0.25">
      <c r="D359" s="92"/>
      <c r="E359" s="92"/>
      <c r="F359" s="92"/>
      <c r="G359" s="33"/>
    </row>
    <row r="360" spans="4:7" s="32" customFormat="1" x14ac:dyDescent="0.25">
      <c r="D360" s="92"/>
      <c r="E360" s="92"/>
      <c r="F360" s="92"/>
      <c r="G360" s="33"/>
    </row>
    <row r="361" spans="4:7" s="32" customFormat="1" x14ac:dyDescent="0.25">
      <c r="D361" s="92"/>
      <c r="E361" s="92"/>
      <c r="F361" s="92"/>
      <c r="G361" s="33"/>
    </row>
    <row r="362" spans="4:7" s="32" customFormat="1" x14ac:dyDescent="0.25">
      <c r="D362" s="92"/>
      <c r="E362" s="92"/>
      <c r="F362" s="92"/>
      <c r="G362" s="33"/>
    </row>
    <row r="363" spans="4:7" s="32" customFormat="1" x14ac:dyDescent="0.25">
      <c r="D363" s="92"/>
      <c r="E363" s="92"/>
      <c r="F363" s="92"/>
      <c r="G363" s="33"/>
    </row>
    <row r="364" spans="4:7" s="32" customFormat="1" x14ac:dyDescent="0.25">
      <c r="D364" s="92"/>
      <c r="E364" s="92"/>
      <c r="F364" s="92"/>
      <c r="G364" s="33"/>
    </row>
    <row r="365" spans="4:7" s="32" customFormat="1" x14ac:dyDescent="0.25">
      <c r="D365" s="92"/>
      <c r="E365" s="92"/>
      <c r="F365" s="92"/>
      <c r="G365" s="33"/>
    </row>
    <row r="366" spans="4:7" s="32" customFormat="1" x14ac:dyDescent="0.25">
      <c r="D366" s="92"/>
      <c r="E366" s="92"/>
      <c r="F366" s="92"/>
      <c r="G366" s="33"/>
    </row>
    <row r="367" spans="4:7" s="32" customFormat="1" x14ac:dyDescent="0.25">
      <c r="D367" s="92"/>
      <c r="E367" s="92"/>
      <c r="F367" s="92"/>
      <c r="G367" s="33"/>
    </row>
    <row r="368" spans="4:7" s="32" customFormat="1" x14ac:dyDescent="0.25">
      <c r="D368" s="92"/>
      <c r="E368" s="92"/>
      <c r="F368" s="92"/>
      <c r="G368" s="33"/>
    </row>
    <row r="369" spans="4:7" s="32" customFormat="1" x14ac:dyDescent="0.25">
      <c r="D369" s="92"/>
      <c r="E369" s="92"/>
      <c r="F369" s="92"/>
      <c r="G369" s="33"/>
    </row>
    <row r="370" spans="4:7" s="32" customFormat="1" x14ac:dyDescent="0.25">
      <c r="D370" s="92"/>
      <c r="E370" s="92"/>
      <c r="F370" s="92"/>
      <c r="G370" s="33"/>
    </row>
    <row r="371" spans="4:7" s="32" customFormat="1" x14ac:dyDescent="0.25">
      <c r="D371" s="92"/>
      <c r="E371" s="92"/>
      <c r="F371" s="92"/>
      <c r="G371" s="33"/>
    </row>
    <row r="372" spans="4:7" s="32" customFormat="1" x14ac:dyDescent="0.25">
      <c r="D372" s="92"/>
      <c r="E372" s="92"/>
      <c r="F372" s="92"/>
      <c r="G372" s="33"/>
    </row>
    <row r="373" spans="4:7" s="32" customFormat="1" x14ac:dyDescent="0.25">
      <c r="D373" s="92"/>
      <c r="E373" s="92"/>
      <c r="F373" s="92"/>
      <c r="G373" s="33"/>
    </row>
    <row r="374" spans="4:7" s="32" customFormat="1" x14ac:dyDescent="0.25">
      <c r="D374" s="92"/>
      <c r="E374" s="92"/>
      <c r="F374" s="92"/>
      <c r="G374" s="33"/>
    </row>
    <row r="375" spans="4:7" s="32" customFormat="1" x14ac:dyDescent="0.25">
      <c r="D375" s="92"/>
      <c r="E375" s="92"/>
      <c r="F375" s="92"/>
      <c r="G375" s="33"/>
    </row>
    <row r="376" spans="4:7" s="32" customFormat="1" x14ac:dyDescent="0.25">
      <c r="D376" s="92"/>
      <c r="E376" s="92"/>
      <c r="F376" s="92"/>
      <c r="G376" s="33"/>
    </row>
    <row r="377" spans="4:7" s="32" customFormat="1" x14ac:dyDescent="0.25">
      <c r="D377" s="92"/>
      <c r="E377" s="92"/>
      <c r="F377" s="92"/>
      <c r="G377" s="33"/>
    </row>
    <row r="378" spans="4:7" s="32" customFormat="1" x14ac:dyDescent="0.25">
      <c r="D378" s="92"/>
      <c r="E378" s="92"/>
      <c r="F378" s="92"/>
      <c r="G378" s="33"/>
    </row>
    <row r="379" spans="4:7" s="32" customFormat="1" x14ac:dyDescent="0.25">
      <c r="D379" s="92"/>
      <c r="E379" s="92"/>
      <c r="F379" s="92"/>
      <c r="G379" s="33"/>
    </row>
    <row r="380" spans="4:7" s="32" customFormat="1" x14ac:dyDescent="0.25">
      <c r="D380" s="92"/>
      <c r="E380" s="92"/>
      <c r="F380" s="92"/>
      <c r="G380" s="33"/>
    </row>
    <row r="381" spans="4:7" s="32" customFormat="1" x14ac:dyDescent="0.25">
      <c r="D381" s="92"/>
      <c r="E381" s="92"/>
      <c r="F381" s="92"/>
      <c r="G381" s="33"/>
    </row>
    <row r="382" spans="4:7" s="32" customFormat="1" x14ac:dyDescent="0.25">
      <c r="D382" s="92"/>
      <c r="E382" s="92"/>
      <c r="F382" s="92"/>
      <c r="G382" s="33"/>
    </row>
    <row r="383" spans="4:7" s="32" customFormat="1" x14ac:dyDescent="0.25">
      <c r="D383" s="92"/>
      <c r="E383" s="92"/>
      <c r="F383" s="92"/>
      <c r="G383" s="33"/>
    </row>
    <row r="384" spans="4:7" s="32" customFormat="1" x14ac:dyDescent="0.25">
      <c r="D384" s="92"/>
      <c r="E384" s="92"/>
      <c r="F384" s="92"/>
      <c r="G384" s="33"/>
    </row>
    <row r="385" spans="4:7" s="32" customFormat="1" x14ac:dyDescent="0.25">
      <c r="D385" s="92"/>
      <c r="E385" s="92"/>
      <c r="F385" s="92"/>
      <c r="G385" s="33"/>
    </row>
    <row r="386" spans="4:7" s="32" customFormat="1" x14ac:dyDescent="0.25">
      <c r="D386" s="92"/>
      <c r="E386" s="92"/>
      <c r="F386" s="92"/>
      <c r="G386" s="33"/>
    </row>
    <row r="387" spans="4:7" s="32" customFormat="1" x14ac:dyDescent="0.25">
      <c r="D387" s="92"/>
      <c r="E387" s="92"/>
      <c r="F387" s="92"/>
      <c r="G387" s="33"/>
    </row>
    <row r="388" spans="4:7" s="32" customFormat="1" x14ac:dyDescent="0.25">
      <c r="D388" s="92"/>
      <c r="E388" s="92"/>
      <c r="F388" s="92"/>
      <c r="G388" s="33"/>
    </row>
    <row r="389" spans="4:7" s="32" customFormat="1" x14ac:dyDescent="0.25">
      <c r="D389" s="92"/>
      <c r="E389" s="92"/>
      <c r="F389" s="92"/>
      <c r="G389" s="33"/>
    </row>
    <row r="390" spans="4:7" s="32" customFormat="1" x14ac:dyDescent="0.25">
      <c r="D390" s="92"/>
      <c r="E390" s="92"/>
      <c r="F390" s="92"/>
      <c r="G390" s="33"/>
    </row>
    <row r="391" spans="4:7" s="32" customFormat="1" x14ac:dyDescent="0.25">
      <c r="D391" s="92"/>
      <c r="E391" s="92"/>
      <c r="F391" s="92"/>
      <c r="G391" s="33"/>
    </row>
    <row r="392" spans="4:7" s="32" customFormat="1" x14ac:dyDescent="0.25">
      <c r="D392" s="92"/>
      <c r="E392" s="92"/>
      <c r="F392" s="92"/>
      <c r="G392" s="33"/>
    </row>
    <row r="393" spans="4:7" s="32" customFormat="1" x14ac:dyDescent="0.25">
      <c r="D393" s="92"/>
      <c r="E393" s="92"/>
      <c r="F393" s="92"/>
      <c r="G393" s="33"/>
    </row>
    <row r="394" spans="4:7" s="32" customFormat="1" x14ac:dyDescent="0.25">
      <c r="D394" s="92"/>
      <c r="E394" s="92"/>
      <c r="F394" s="92"/>
      <c r="G394" s="33"/>
    </row>
    <row r="395" spans="4:7" s="32" customFormat="1" x14ac:dyDescent="0.25">
      <c r="D395" s="92"/>
      <c r="E395" s="92"/>
      <c r="F395" s="92"/>
      <c r="G395" s="33"/>
    </row>
    <row r="396" spans="4:7" s="32" customFormat="1" x14ac:dyDescent="0.25">
      <c r="D396" s="92"/>
      <c r="E396" s="92"/>
      <c r="F396" s="92"/>
      <c r="G396" s="33"/>
    </row>
    <row r="397" spans="4:7" s="32" customFormat="1" x14ac:dyDescent="0.25">
      <c r="D397" s="92"/>
      <c r="E397" s="92"/>
      <c r="F397" s="92"/>
      <c r="G397" s="33"/>
    </row>
    <row r="398" spans="4:7" s="32" customFormat="1" x14ac:dyDescent="0.25">
      <c r="D398" s="92"/>
      <c r="E398" s="92"/>
      <c r="F398" s="92"/>
      <c r="G398" s="33"/>
    </row>
    <row r="399" spans="4:7" s="32" customFormat="1" x14ac:dyDescent="0.25">
      <c r="D399" s="92"/>
      <c r="E399" s="92"/>
      <c r="F399" s="92"/>
      <c r="G399" s="33"/>
    </row>
    <row r="400" spans="4:7" s="32" customFormat="1" x14ac:dyDescent="0.25">
      <c r="D400" s="92"/>
      <c r="E400" s="92"/>
      <c r="F400" s="92"/>
      <c r="G400" s="33"/>
    </row>
    <row r="401" spans="4:7" s="32" customFormat="1" x14ac:dyDescent="0.25">
      <c r="D401" s="92"/>
      <c r="E401" s="92"/>
      <c r="F401" s="92"/>
      <c r="G401" s="33"/>
    </row>
    <row r="402" spans="4:7" s="32" customFormat="1" x14ac:dyDescent="0.25">
      <c r="D402" s="92"/>
      <c r="E402" s="92"/>
      <c r="F402" s="92"/>
      <c r="G402" s="33"/>
    </row>
    <row r="403" spans="4:7" s="32" customFormat="1" x14ac:dyDescent="0.25">
      <c r="D403" s="92"/>
      <c r="E403" s="92"/>
      <c r="F403" s="92"/>
      <c r="G403" s="33"/>
    </row>
    <row r="404" spans="4:7" s="32" customFormat="1" x14ac:dyDescent="0.25">
      <c r="D404" s="92"/>
      <c r="E404" s="92"/>
      <c r="F404" s="92"/>
      <c r="G404" s="33"/>
    </row>
    <row r="405" spans="4:7" s="32" customFormat="1" x14ac:dyDescent="0.25">
      <c r="D405" s="92"/>
      <c r="E405" s="92"/>
      <c r="F405" s="92"/>
      <c r="G405" s="33"/>
    </row>
    <row r="406" spans="4:7" s="32" customFormat="1" x14ac:dyDescent="0.25">
      <c r="D406" s="92"/>
      <c r="E406" s="92"/>
      <c r="F406" s="92"/>
      <c r="G406" s="33"/>
    </row>
    <row r="407" spans="4:7" s="32" customFormat="1" x14ac:dyDescent="0.25">
      <c r="D407" s="92"/>
      <c r="E407" s="92"/>
      <c r="F407" s="92"/>
      <c r="G407" s="33"/>
    </row>
    <row r="408" spans="4:7" s="32" customFormat="1" x14ac:dyDescent="0.25">
      <c r="D408" s="92"/>
      <c r="E408" s="92"/>
      <c r="F408" s="92"/>
      <c r="G408" s="33"/>
    </row>
    <row r="409" spans="4:7" s="32" customFormat="1" x14ac:dyDescent="0.25">
      <c r="D409" s="92"/>
      <c r="E409" s="92"/>
      <c r="F409" s="92"/>
      <c r="G409" s="33"/>
    </row>
    <row r="410" spans="4:7" s="32" customFormat="1" x14ac:dyDescent="0.25">
      <c r="D410" s="92"/>
      <c r="E410" s="92"/>
      <c r="F410" s="92"/>
      <c r="G410" s="33"/>
    </row>
    <row r="411" spans="4:7" s="32" customFormat="1" x14ac:dyDescent="0.25">
      <c r="D411" s="92"/>
      <c r="E411" s="92"/>
      <c r="F411" s="92"/>
      <c r="G411" s="33"/>
    </row>
    <row r="412" spans="4:7" s="32" customFormat="1" x14ac:dyDescent="0.25">
      <c r="D412" s="92"/>
      <c r="E412" s="92"/>
      <c r="F412" s="92"/>
      <c r="G412" s="33"/>
    </row>
    <row r="413" spans="4:7" s="32" customFormat="1" x14ac:dyDescent="0.25">
      <c r="D413" s="92"/>
      <c r="E413" s="92"/>
      <c r="F413" s="92"/>
      <c r="G413" s="33"/>
    </row>
    <row r="414" spans="4:7" s="32" customFormat="1" x14ac:dyDescent="0.25">
      <c r="D414" s="92"/>
      <c r="E414" s="92"/>
      <c r="F414" s="92"/>
      <c r="G414" s="33"/>
    </row>
    <row r="415" spans="4:7" s="32" customFormat="1" x14ac:dyDescent="0.25">
      <c r="D415" s="92"/>
      <c r="E415" s="92"/>
      <c r="F415" s="92"/>
      <c r="G415" s="33"/>
    </row>
    <row r="416" spans="4:7" s="32" customFormat="1" x14ac:dyDescent="0.25">
      <c r="D416" s="92"/>
      <c r="E416" s="92"/>
      <c r="F416" s="92"/>
      <c r="G416" s="33"/>
    </row>
    <row r="417" spans="4:7" s="32" customFormat="1" x14ac:dyDescent="0.25">
      <c r="D417" s="92"/>
      <c r="E417" s="92"/>
      <c r="F417" s="92"/>
      <c r="G417" s="33"/>
    </row>
    <row r="418" spans="4:7" s="32" customFormat="1" x14ac:dyDescent="0.25">
      <c r="D418" s="92"/>
      <c r="E418" s="92"/>
      <c r="F418" s="92"/>
      <c r="G418" s="33"/>
    </row>
    <row r="419" spans="4:7" s="32" customFormat="1" x14ac:dyDescent="0.25">
      <c r="D419" s="92"/>
      <c r="E419" s="92"/>
      <c r="F419" s="92"/>
      <c r="G419" s="33"/>
    </row>
    <row r="420" spans="4:7" s="32" customFormat="1" x14ac:dyDescent="0.25">
      <c r="D420" s="92"/>
      <c r="E420" s="92"/>
      <c r="F420" s="92"/>
      <c r="G420" s="33"/>
    </row>
    <row r="421" spans="4:7" s="32" customFormat="1" x14ac:dyDescent="0.25">
      <c r="D421" s="92"/>
      <c r="E421" s="92"/>
      <c r="F421" s="92"/>
      <c r="G421" s="33"/>
    </row>
    <row r="422" spans="4:7" s="32" customFormat="1" x14ac:dyDescent="0.25">
      <c r="D422" s="92"/>
      <c r="E422" s="92"/>
      <c r="F422" s="92"/>
      <c r="G422" s="33"/>
    </row>
    <row r="423" spans="4:7" s="32" customFormat="1" x14ac:dyDescent="0.25">
      <c r="D423" s="92"/>
      <c r="E423" s="92"/>
      <c r="F423" s="92"/>
      <c r="G423" s="33"/>
    </row>
    <row r="424" spans="4:7" s="32" customFormat="1" x14ac:dyDescent="0.25">
      <c r="D424" s="92"/>
      <c r="E424" s="92"/>
      <c r="F424" s="92"/>
      <c r="G424" s="33"/>
    </row>
    <row r="425" spans="4:7" s="32" customFormat="1" x14ac:dyDescent="0.25">
      <c r="D425" s="92"/>
      <c r="E425" s="92"/>
      <c r="F425" s="92"/>
      <c r="G425" s="33"/>
    </row>
    <row r="426" spans="4:7" s="32" customFormat="1" x14ac:dyDescent="0.25">
      <c r="D426" s="92"/>
      <c r="E426" s="92"/>
      <c r="F426" s="92"/>
      <c r="G426" s="33"/>
    </row>
    <row r="427" spans="4:7" s="32" customFormat="1" x14ac:dyDescent="0.25">
      <c r="D427" s="92"/>
      <c r="E427" s="92"/>
      <c r="F427" s="92"/>
      <c r="G427" s="33"/>
    </row>
    <row r="428" spans="4:7" s="32" customFormat="1" x14ac:dyDescent="0.25">
      <c r="D428" s="92"/>
      <c r="E428" s="92"/>
      <c r="F428" s="92"/>
      <c r="G428" s="33"/>
    </row>
    <row r="429" spans="4:7" s="32" customFormat="1" x14ac:dyDescent="0.25">
      <c r="D429" s="92"/>
      <c r="E429" s="92"/>
      <c r="F429" s="92"/>
      <c r="G429" s="33"/>
    </row>
    <row r="430" spans="4:7" s="32" customFormat="1" x14ac:dyDescent="0.25">
      <c r="D430" s="92"/>
      <c r="E430" s="92"/>
      <c r="F430" s="92"/>
      <c r="G430" s="33"/>
    </row>
    <row r="431" spans="4:7" s="32" customFormat="1" x14ac:dyDescent="0.25">
      <c r="D431" s="92"/>
      <c r="E431" s="92"/>
      <c r="F431" s="92"/>
      <c r="G431" s="33"/>
    </row>
    <row r="432" spans="4:7" s="32" customFormat="1" x14ac:dyDescent="0.25">
      <c r="D432" s="92"/>
      <c r="E432" s="92"/>
      <c r="F432" s="92"/>
      <c r="G432" s="33"/>
    </row>
    <row r="433" spans="4:7" s="32" customFormat="1" x14ac:dyDescent="0.25">
      <c r="D433" s="92"/>
      <c r="E433" s="92"/>
      <c r="F433" s="92"/>
      <c r="G433" s="33"/>
    </row>
    <row r="434" spans="4:7" s="32" customFormat="1" x14ac:dyDescent="0.25">
      <c r="D434" s="92"/>
      <c r="E434" s="92"/>
      <c r="F434" s="92"/>
      <c r="G434" s="33"/>
    </row>
    <row r="435" spans="4:7" s="32" customFormat="1" x14ac:dyDescent="0.25">
      <c r="D435" s="92"/>
      <c r="E435" s="92"/>
      <c r="F435" s="92"/>
      <c r="G435" s="33"/>
    </row>
    <row r="436" spans="4:7" s="32" customFormat="1" x14ac:dyDescent="0.25">
      <c r="D436" s="92"/>
      <c r="E436" s="92"/>
      <c r="F436" s="92"/>
      <c r="G436" s="33"/>
    </row>
    <row r="437" spans="4:7" s="32" customFormat="1" x14ac:dyDescent="0.25">
      <c r="D437" s="92"/>
      <c r="E437" s="92"/>
      <c r="F437" s="92"/>
      <c r="G437" s="33"/>
    </row>
    <row r="438" spans="4:7" s="32" customFormat="1" x14ac:dyDescent="0.25">
      <c r="D438" s="92"/>
      <c r="E438" s="92"/>
      <c r="F438" s="92"/>
      <c r="G438" s="33"/>
    </row>
    <row r="439" spans="4:7" s="32" customFormat="1" x14ac:dyDescent="0.25">
      <c r="D439" s="92"/>
      <c r="E439" s="92"/>
      <c r="F439" s="92"/>
      <c r="G439" s="33"/>
    </row>
    <row r="440" spans="4:7" s="32" customFormat="1" x14ac:dyDescent="0.25">
      <c r="D440" s="92"/>
      <c r="E440" s="92"/>
      <c r="F440" s="92"/>
      <c r="G440" s="33"/>
    </row>
    <row r="441" spans="4:7" s="32" customFormat="1" x14ac:dyDescent="0.25">
      <c r="D441" s="92"/>
      <c r="E441" s="92"/>
      <c r="F441" s="92"/>
      <c r="G441" s="33"/>
    </row>
    <row r="442" spans="4:7" s="32" customFormat="1" x14ac:dyDescent="0.25">
      <c r="D442" s="92"/>
      <c r="E442" s="92"/>
      <c r="F442" s="92"/>
      <c r="G442" s="33"/>
    </row>
    <row r="443" spans="4:7" s="32" customFormat="1" x14ac:dyDescent="0.25">
      <c r="D443" s="92"/>
      <c r="E443" s="92"/>
      <c r="F443" s="92"/>
      <c r="G443" s="33"/>
    </row>
    <row r="444" spans="4:7" s="32" customFormat="1" x14ac:dyDescent="0.25">
      <c r="D444" s="92"/>
      <c r="E444" s="92"/>
      <c r="F444" s="92"/>
      <c r="G444" s="33"/>
    </row>
    <row r="445" spans="4:7" s="32" customFormat="1" x14ac:dyDescent="0.25">
      <c r="D445" s="92"/>
      <c r="E445" s="92"/>
      <c r="F445" s="92"/>
      <c r="G445" s="33"/>
    </row>
    <row r="446" spans="4:7" s="32" customFormat="1" x14ac:dyDescent="0.25">
      <c r="D446" s="92"/>
      <c r="E446" s="92"/>
      <c r="F446" s="92"/>
      <c r="G446" s="33"/>
    </row>
    <row r="447" spans="4:7" s="32" customFormat="1" x14ac:dyDescent="0.25">
      <c r="D447" s="92"/>
      <c r="E447" s="92"/>
      <c r="F447" s="92"/>
      <c r="G447" s="33"/>
    </row>
    <row r="448" spans="4:7" s="32" customFormat="1" x14ac:dyDescent="0.25">
      <c r="D448" s="92"/>
      <c r="E448" s="92"/>
      <c r="F448" s="92"/>
      <c r="G448" s="33"/>
    </row>
    <row r="449" spans="4:7" s="32" customFormat="1" x14ac:dyDescent="0.25">
      <c r="D449" s="92"/>
      <c r="E449" s="92"/>
      <c r="F449" s="92"/>
      <c r="G449" s="33"/>
    </row>
    <row r="450" spans="4:7" s="32" customFormat="1" x14ac:dyDescent="0.25">
      <c r="D450" s="92"/>
      <c r="E450" s="92"/>
      <c r="F450" s="92"/>
      <c r="G450" s="33"/>
    </row>
    <row r="451" spans="4:7" s="32" customFormat="1" x14ac:dyDescent="0.25">
      <c r="D451" s="92"/>
      <c r="E451" s="92"/>
      <c r="F451" s="92"/>
      <c r="G451" s="33"/>
    </row>
    <row r="452" spans="4:7" s="32" customFormat="1" x14ac:dyDescent="0.25">
      <c r="D452" s="92"/>
      <c r="E452" s="92"/>
      <c r="F452" s="92"/>
      <c r="G452" s="33"/>
    </row>
    <row r="453" spans="4:7" s="32" customFormat="1" x14ac:dyDescent="0.25">
      <c r="D453" s="92"/>
      <c r="E453" s="92"/>
      <c r="F453" s="92"/>
      <c r="G453" s="33"/>
    </row>
    <row r="454" spans="4:7" s="32" customFormat="1" x14ac:dyDescent="0.25">
      <c r="D454" s="92"/>
      <c r="E454" s="92"/>
      <c r="F454" s="92"/>
      <c r="G454" s="33"/>
    </row>
    <row r="455" spans="4:7" s="32" customFormat="1" x14ac:dyDescent="0.25">
      <c r="D455" s="92"/>
      <c r="E455" s="92"/>
      <c r="F455" s="92"/>
      <c r="G455" s="33"/>
    </row>
    <row r="456" spans="4:7" s="32" customFormat="1" x14ac:dyDescent="0.25">
      <c r="D456" s="92"/>
      <c r="E456" s="92"/>
      <c r="F456" s="92"/>
      <c r="G456" s="33"/>
    </row>
    <row r="457" spans="4:7" s="32" customFormat="1" x14ac:dyDescent="0.25">
      <c r="D457" s="92"/>
      <c r="E457" s="92"/>
      <c r="F457" s="92"/>
      <c r="G457" s="33"/>
    </row>
    <row r="458" spans="4:7" s="32" customFormat="1" x14ac:dyDescent="0.25">
      <c r="D458" s="92"/>
      <c r="E458" s="92"/>
      <c r="F458" s="92"/>
      <c r="G458" s="33"/>
    </row>
    <row r="459" spans="4:7" s="32" customFormat="1" x14ac:dyDescent="0.25">
      <c r="D459" s="92"/>
      <c r="E459" s="92"/>
      <c r="F459" s="92"/>
      <c r="G459" s="33"/>
    </row>
    <row r="460" spans="4:7" s="32" customFormat="1" x14ac:dyDescent="0.25">
      <c r="D460" s="92"/>
      <c r="E460" s="92"/>
      <c r="F460" s="92"/>
      <c r="G460" s="33"/>
    </row>
    <row r="461" spans="4:7" s="32" customFormat="1" x14ac:dyDescent="0.25">
      <c r="D461" s="92"/>
      <c r="E461" s="92"/>
      <c r="F461" s="92"/>
      <c r="G461" s="33"/>
    </row>
    <row r="462" spans="4:7" s="32" customFormat="1" x14ac:dyDescent="0.25">
      <c r="D462" s="92"/>
      <c r="E462" s="92"/>
      <c r="F462" s="92"/>
      <c r="G462" s="33"/>
    </row>
    <row r="463" spans="4:7" s="32" customFormat="1" x14ac:dyDescent="0.25">
      <c r="D463" s="92"/>
      <c r="E463" s="92"/>
      <c r="F463" s="92"/>
      <c r="G463" s="33"/>
    </row>
    <row r="464" spans="4:7" s="32" customFormat="1" x14ac:dyDescent="0.25">
      <c r="D464" s="92"/>
      <c r="E464" s="92"/>
      <c r="F464" s="92"/>
      <c r="G464" s="33"/>
    </row>
    <row r="465" spans="4:7" s="32" customFormat="1" x14ac:dyDescent="0.25">
      <c r="D465" s="92"/>
      <c r="E465" s="92"/>
      <c r="F465" s="92"/>
      <c r="G465" s="33"/>
    </row>
    <row r="466" spans="4:7" s="32" customFormat="1" x14ac:dyDescent="0.25">
      <c r="D466" s="92"/>
      <c r="E466" s="92"/>
      <c r="F466" s="92"/>
      <c r="G466" s="33"/>
    </row>
    <row r="467" spans="4:7" s="32" customFormat="1" x14ac:dyDescent="0.25">
      <c r="D467" s="92"/>
      <c r="E467" s="92"/>
      <c r="F467" s="92"/>
      <c r="G467" s="33"/>
    </row>
    <row r="468" spans="4:7" s="32" customFormat="1" x14ac:dyDescent="0.25">
      <c r="D468" s="92"/>
      <c r="E468" s="92"/>
      <c r="F468" s="92"/>
      <c r="G468" s="33"/>
    </row>
    <row r="469" spans="4:7" s="32" customFormat="1" x14ac:dyDescent="0.25">
      <c r="D469" s="92"/>
      <c r="E469" s="92"/>
      <c r="F469" s="92"/>
      <c r="G469" s="33"/>
    </row>
    <row r="470" spans="4:7" s="32" customFormat="1" x14ac:dyDescent="0.25">
      <c r="D470" s="92"/>
      <c r="E470" s="92"/>
      <c r="F470" s="92"/>
      <c r="G470" s="33"/>
    </row>
    <row r="471" spans="4:7" s="32" customFormat="1" x14ac:dyDescent="0.25">
      <c r="D471" s="92"/>
      <c r="E471" s="92"/>
      <c r="F471" s="92"/>
      <c r="G471" s="33"/>
    </row>
    <row r="472" spans="4:7" s="32" customFormat="1" x14ac:dyDescent="0.25">
      <c r="D472" s="92"/>
      <c r="E472" s="92"/>
      <c r="F472" s="92"/>
      <c r="G472" s="33"/>
    </row>
    <row r="473" spans="4:7" s="32" customFormat="1" x14ac:dyDescent="0.25">
      <c r="D473" s="92"/>
      <c r="E473" s="92"/>
      <c r="F473" s="92"/>
      <c r="G473" s="33"/>
    </row>
    <row r="474" spans="4:7" s="32" customFormat="1" x14ac:dyDescent="0.25">
      <c r="D474" s="92"/>
      <c r="E474" s="92"/>
      <c r="F474" s="92"/>
      <c r="G474" s="33"/>
    </row>
    <row r="475" spans="4:7" s="32" customFormat="1" x14ac:dyDescent="0.25">
      <c r="D475" s="92"/>
      <c r="E475" s="92"/>
      <c r="F475" s="92"/>
      <c r="G475" s="33"/>
    </row>
    <row r="476" spans="4:7" s="32" customFormat="1" x14ac:dyDescent="0.25">
      <c r="D476" s="92"/>
      <c r="E476" s="92"/>
      <c r="F476" s="92"/>
      <c r="G476" s="33"/>
    </row>
    <row r="477" spans="4:7" s="32" customFormat="1" x14ac:dyDescent="0.25">
      <c r="D477" s="92"/>
      <c r="E477" s="92"/>
      <c r="F477" s="92"/>
      <c r="G477" s="33"/>
    </row>
    <row r="478" spans="4:7" s="32" customFormat="1" x14ac:dyDescent="0.25">
      <c r="D478" s="92"/>
      <c r="E478" s="92"/>
      <c r="F478" s="92"/>
      <c r="G478" s="33"/>
    </row>
    <row r="479" spans="4:7" s="32" customFormat="1" x14ac:dyDescent="0.25">
      <c r="D479" s="92"/>
      <c r="E479" s="92"/>
      <c r="F479" s="92"/>
      <c r="G479" s="33"/>
    </row>
    <row r="480" spans="4:7" s="32" customFormat="1" x14ac:dyDescent="0.25">
      <c r="D480" s="92"/>
      <c r="E480" s="92"/>
      <c r="F480" s="92"/>
      <c r="G480" s="33"/>
    </row>
    <row r="481" spans="4:7" s="32" customFormat="1" x14ac:dyDescent="0.25">
      <c r="D481" s="92"/>
      <c r="E481" s="92"/>
      <c r="F481" s="92"/>
      <c r="G481" s="33"/>
    </row>
    <row r="482" spans="4:7" s="32" customFormat="1" x14ac:dyDescent="0.25">
      <c r="D482" s="92"/>
      <c r="E482" s="92"/>
      <c r="F482" s="92"/>
      <c r="G482" s="33"/>
    </row>
    <row r="483" spans="4:7" s="32" customFormat="1" x14ac:dyDescent="0.25">
      <c r="D483" s="92"/>
      <c r="E483" s="92"/>
      <c r="F483" s="92"/>
      <c r="G483" s="33"/>
    </row>
    <row r="484" spans="4:7" s="32" customFormat="1" x14ac:dyDescent="0.25">
      <c r="D484" s="92"/>
      <c r="E484" s="92"/>
      <c r="F484" s="92"/>
      <c r="G484" s="33"/>
    </row>
    <row r="485" spans="4:7" s="32" customFormat="1" x14ac:dyDescent="0.25">
      <c r="D485" s="92"/>
      <c r="E485" s="92"/>
      <c r="F485" s="92"/>
      <c r="G485" s="33"/>
    </row>
    <row r="486" spans="4:7" s="32" customFormat="1" x14ac:dyDescent="0.25">
      <c r="D486" s="92"/>
      <c r="E486" s="92"/>
      <c r="F486" s="92"/>
      <c r="G486" s="33"/>
    </row>
    <row r="487" spans="4:7" s="32" customFormat="1" x14ac:dyDescent="0.25">
      <c r="D487" s="92"/>
      <c r="E487" s="92"/>
      <c r="F487" s="92"/>
      <c r="G487" s="33"/>
    </row>
    <row r="488" spans="4:7" s="32" customFormat="1" x14ac:dyDescent="0.25">
      <c r="D488" s="92"/>
      <c r="E488" s="92"/>
      <c r="F488" s="92"/>
      <c r="G488" s="33"/>
    </row>
    <row r="489" spans="4:7" s="32" customFormat="1" x14ac:dyDescent="0.25">
      <c r="D489" s="92"/>
      <c r="E489" s="92"/>
      <c r="F489" s="92"/>
      <c r="G489" s="33"/>
    </row>
    <row r="490" spans="4:7" s="32" customFormat="1" x14ac:dyDescent="0.25">
      <c r="D490" s="92"/>
      <c r="E490" s="92"/>
      <c r="F490" s="92"/>
      <c r="G490" s="33"/>
    </row>
    <row r="491" spans="4:7" s="32" customFormat="1" x14ac:dyDescent="0.25">
      <c r="D491" s="92"/>
      <c r="E491" s="92"/>
      <c r="F491" s="92"/>
      <c r="G491" s="33"/>
    </row>
    <row r="492" spans="4:7" s="32" customFormat="1" x14ac:dyDescent="0.25">
      <c r="D492" s="92"/>
      <c r="E492" s="92"/>
      <c r="F492" s="92"/>
      <c r="G492" s="33"/>
    </row>
    <row r="493" spans="4:7" s="32" customFormat="1" x14ac:dyDescent="0.25">
      <c r="D493" s="92"/>
      <c r="E493" s="92"/>
      <c r="F493" s="92"/>
      <c r="G493" s="33"/>
    </row>
    <row r="494" spans="4:7" s="32" customFormat="1" x14ac:dyDescent="0.25">
      <c r="D494" s="92"/>
      <c r="E494" s="92"/>
      <c r="F494" s="92"/>
      <c r="G494" s="33"/>
    </row>
    <row r="495" spans="4:7" s="32" customFormat="1" x14ac:dyDescent="0.25">
      <c r="D495" s="92"/>
      <c r="E495" s="92"/>
      <c r="F495" s="92"/>
      <c r="G495" s="33"/>
    </row>
    <row r="496" spans="4:7" s="32" customFormat="1" x14ac:dyDescent="0.25">
      <c r="D496" s="92"/>
      <c r="E496" s="92"/>
      <c r="F496" s="92"/>
      <c r="G496" s="33"/>
    </row>
    <row r="497" spans="4:7" s="32" customFormat="1" x14ac:dyDescent="0.25">
      <c r="D497" s="92"/>
      <c r="E497" s="92"/>
      <c r="F497" s="92"/>
      <c r="G497" s="33"/>
    </row>
    <row r="498" spans="4:7" s="32" customFormat="1" x14ac:dyDescent="0.25">
      <c r="D498" s="92"/>
      <c r="E498" s="92"/>
      <c r="F498" s="92"/>
      <c r="G498" s="33"/>
    </row>
    <row r="499" spans="4:7" s="32" customFormat="1" x14ac:dyDescent="0.25">
      <c r="D499" s="92"/>
      <c r="E499" s="92"/>
      <c r="F499" s="92"/>
      <c r="G499" s="33"/>
    </row>
    <row r="500" spans="4:7" s="32" customFormat="1" x14ac:dyDescent="0.25">
      <c r="D500" s="92"/>
      <c r="E500" s="92"/>
      <c r="F500" s="92"/>
      <c r="G500" s="33"/>
    </row>
    <row r="501" spans="4:7" s="32" customFormat="1" x14ac:dyDescent="0.25">
      <c r="D501" s="92"/>
      <c r="E501" s="92"/>
      <c r="F501" s="92"/>
      <c r="G501" s="33"/>
    </row>
    <row r="502" spans="4:7" s="32" customFormat="1" x14ac:dyDescent="0.25">
      <c r="D502" s="92"/>
      <c r="E502" s="92"/>
      <c r="F502" s="92"/>
      <c r="G502" s="33"/>
    </row>
    <row r="503" spans="4:7" s="32" customFormat="1" x14ac:dyDescent="0.25">
      <c r="D503" s="92"/>
      <c r="E503" s="92"/>
      <c r="F503" s="92"/>
      <c r="G503" s="33"/>
    </row>
    <row r="504" spans="4:7" s="32" customFormat="1" x14ac:dyDescent="0.25">
      <c r="D504" s="92"/>
      <c r="E504" s="92"/>
      <c r="F504" s="92"/>
      <c r="G504" s="33"/>
    </row>
    <row r="505" spans="4:7" s="32" customFormat="1" x14ac:dyDescent="0.25">
      <c r="D505" s="92"/>
      <c r="E505" s="92"/>
      <c r="F505" s="92"/>
      <c r="G505" s="33"/>
    </row>
    <row r="506" spans="4:7" s="32" customFormat="1" x14ac:dyDescent="0.25">
      <c r="D506" s="92"/>
      <c r="E506" s="92"/>
      <c r="F506" s="92"/>
      <c r="G506" s="33"/>
    </row>
    <row r="507" spans="4:7" s="32" customFormat="1" x14ac:dyDescent="0.25">
      <c r="D507" s="92"/>
      <c r="E507" s="92"/>
      <c r="F507" s="92"/>
      <c r="G507" s="33"/>
    </row>
    <row r="508" spans="4:7" s="32" customFormat="1" x14ac:dyDescent="0.25">
      <c r="D508" s="92"/>
      <c r="E508" s="92"/>
      <c r="F508" s="92"/>
      <c r="G508" s="33"/>
    </row>
    <row r="509" spans="4:7" s="32" customFormat="1" x14ac:dyDescent="0.25">
      <c r="D509" s="92"/>
      <c r="E509" s="92"/>
      <c r="F509" s="92"/>
      <c r="G509" s="33"/>
    </row>
    <row r="510" spans="4:7" s="32" customFormat="1" x14ac:dyDescent="0.25">
      <c r="D510" s="92"/>
      <c r="E510" s="92"/>
      <c r="F510" s="92"/>
      <c r="G510" s="33"/>
    </row>
    <row r="511" spans="4:7" s="32" customFormat="1" x14ac:dyDescent="0.25">
      <c r="D511" s="92"/>
      <c r="E511" s="92"/>
      <c r="F511" s="92"/>
      <c r="G511" s="33"/>
    </row>
    <row r="512" spans="4:7" s="32" customFormat="1" x14ac:dyDescent="0.25">
      <c r="D512" s="92"/>
      <c r="E512" s="92"/>
      <c r="F512" s="92"/>
      <c r="G512" s="33"/>
    </row>
    <row r="513" spans="4:7" s="32" customFormat="1" x14ac:dyDescent="0.25">
      <c r="D513" s="92"/>
      <c r="E513" s="92"/>
      <c r="F513" s="92"/>
      <c r="G513" s="33"/>
    </row>
    <row r="514" spans="4:7" s="32" customFormat="1" x14ac:dyDescent="0.25">
      <c r="D514" s="92"/>
      <c r="E514" s="92"/>
      <c r="F514" s="92"/>
      <c r="G514" s="33"/>
    </row>
    <row r="515" spans="4:7" s="32" customFormat="1" x14ac:dyDescent="0.25">
      <c r="D515" s="92"/>
      <c r="E515" s="92"/>
      <c r="F515" s="92"/>
      <c r="G515" s="33"/>
    </row>
    <row r="516" spans="4:7" s="32" customFormat="1" x14ac:dyDescent="0.25">
      <c r="D516" s="92"/>
      <c r="E516" s="92"/>
      <c r="F516" s="92"/>
      <c r="G516" s="33"/>
    </row>
    <row r="517" spans="4:7" s="32" customFormat="1" x14ac:dyDescent="0.25">
      <c r="D517" s="92"/>
      <c r="E517" s="92"/>
      <c r="F517" s="92"/>
      <c r="G517" s="33"/>
    </row>
    <row r="518" spans="4:7" s="32" customFormat="1" x14ac:dyDescent="0.25">
      <c r="D518" s="92"/>
      <c r="E518" s="92"/>
      <c r="F518" s="92"/>
      <c r="G518" s="33"/>
    </row>
    <row r="519" spans="4:7" s="32" customFormat="1" x14ac:dyDescent="0.25">
      <c r="D519" s="92"/>
      <c r="E519" s="92"/>
      <c r="F519" s="92"/>
      <c r="G519" s="33"/>
    </row>
    <row r="520" spans="4:7" s="32" customFormat="1" x14ac:dyDescent="0.25">
      <c r="D520" s="92"/>
      <c r="E520" s="92"/>
      <c r="F520" s="92"/>
      <c r="G520" s="33"/>
    </row>
    <row r="521" spans="4:7" s="32" customFormat="1" x14ac:dyDescent="0.25">
      <c r="D521" s="92"/>
      <c r="E521" s="92"/>
      <c r="F521" s="92"/>
      <c r="G521" s="33"/>
    </row>
    <row r="522" spans="4:7" s="32" customFormat="1" x14ac:dyDescent="0.25">
      <c r="D522" s="92"/>
      <c r="E522" s="92"/>
      <c r="F522" s="92"/>
      <c r="G522" s="33"/>
    </row>
    <row r="523" spans="4:7" s="32" customFormat="1" x14ac:dyDescent="0.25">
      <c r="D523" s="92"/>
      <c r="E523" s="92"/>
      <c r="F523" s="92"/>
      <c r="G523" s="33"/>
    </row>
    <row r="524" spans="4:7" s="32" customFormat="1" x14ac:dyDescent="0.25">
      <c r="D524" s="92"/>
      <c r="E524" s="92"/>
      <c r="F524" s="92"/>
      <c r="G524" s="33"/>
    </row>
    <row r="525" spans="4:7" s="32" customFormat="1" x14ac:dyDescent="0.25">
      <c r="D525" s="92"/>
      <c r="E525" s="92"/>
      <c r="F525" s="92"/>
      <c r="G525" s="33"/>
    </row>
    <row r="526" spans="4:7" s="32" customFormat="1" x14ac:dyDescent="0.25">
      <c r="D526" s="92"/>
      <c r="E526" s="92"/>
      <c r="F526" s="92"/>
      <c r="G526" s="33"/>
    </row>
    <row r="527" spans="4:7" s="32" customFormat="1" x14ac:dyDescent="0.25">
      <c r="D527" s="92"/>
      <c r="E527" s="92"/>
      <c r="F527" s="92"/>
      <c r="G527" s="33"/>
    </row>
    <row r="528" spans="4:7" s="32" customFormat="1" x14ac:dyDescent="0.25">
      <c r="D528" s="92"/>
      <c r="E528" s="92"/>
      <c r="F528" s="92"/>
      <c r="G528" s="33"/>
    </row>
    <row r="529" spans="4:7" s="32" customFormat="1" x14ac:dyDescent="0.25">
      <c r="D529" s="92"/>
      <c r="E529" s="92"/>
      <c r="F529" s="92"/>
      <c r="G529" s="33"/>
    </row>
    <row r="530" spans="4:7" s="32" customFormat="1" x14ac:dyDescent="0.25">
      <c r="D530" s="92"/>
      <c r="E530" s="92"/>
      <c r="F530" s="92"/>
      <c r="G530" s="33"/>
    </row>
    <row r="531" spans="4:7" s="32" customFormat="1" x14ac:dyDescent="0.25">
      <c r="D531" s="92"/>
      <c r="E531" s="92"/>
      <c r="F531" s="92"/>
      <c r="G531" s="33"/>
    </row>
    <row r="532" spans="4:7" s="32" customFormat="1" x14ac:dyDescent="0.25">
      <c r="D532" s="92"/>
      <c r="E532" s="92"/>
      <c r="F532" s="92"/>
      <c r="G532" s="33"/>
    </row>
    <row r="533" spans="4:7" s="32" customFormat="1" x14ac:dyDescent="0.25">
      <c r="D533" s="92"/>
      <c r="E533" s="92"/>
      <c r="F533" s="92"/>
      <c r="G533" s="33"/>
    </row>
    <row r="534" spans="4:7" s="32" customFormat="1" x14ac:dyDescent="0.25">
      <c r="D534" s="92"/>
      <c r="E534" s="92"/>
      <c r="F534" s="92"/>
      <c r="G534" s="33"/>
    </row>
    <row r="535" spans="4:7" s="32" customFormat="1" x14ac:dyDescent="0.25">
      <c r="D535" s="92"/>
      <c r="E535" s="92"/>
      <c r="F535" s="92"/>
      <c r="G535" s="33"/>
    </row>
    <row r="536" spans="4:7" s="32" customFormat="1" x14ac:dyDescent="0.25">
      <c r="D536" s="92"/>
      <c r="E536" s="92"/>
      <c r="F536" s="92"/>
      <c r="G536" s="33"/>
    </row>
    <row r="537" spans="4:7" s="32" customFormat="1" x14ac:dyDescent="0.25">
      <c r="D537" s="92"/>
      <c r="E537" s="92"/>
      <c r="F537" s="92"/>
      <c r="G537" s="33"/>
    </row>
    <row r="538" spans="4:7" s="32" customFormat="1" x14ac:dyDescent="0.25">
      <c r="D538" s="92"/>
      <c r="E538" s="92"/>
      <c r="F538" s="92"/>
      <c r="G538" s="33"/>
    </row>
    <row r="539" spans="4:7" s="32" customFormat="1" x14ac:dyDescent="0.25">
      <c r="D539" s="92"/>
      <c r="E539" s="92"/>
      <c r="F539" s="92"/>
      <c r="G539" s="33"/>
    </row>
    <row r="540" spans="4:7" s="32" customFormat="1" x14ac:dyDescent="0.25">
      <c r="D540" s="92"/>
      <c r="E540" s="92"/>
      <c r="F540" s="92"/>
      <c r="G540" s="33"/>
    </row>
    <row r="541" spans="4:7" s="32" customFormat="1" x14ac:dyDescent="0.25">
      <c r="D541" s="92"/>
      <c r="E541" s="92"/>
      <c r="F541" s="92"/>
      <c r="G541" s="33"/>
    </row>
    <row r="542" spans="4:7" s="32" customFormat="1" x14ac:dyDescent="0.25">
      <c r="D542" s="92"/>
      <c r="E542" s="92"/>
      <c r="F542" s="92"/>
      <c r="G542" s="33"/>
    </row>
    <row r="543" spans="4:7" s="32" customFormat="1" x14ac:dyDescent="0.25">
      <c r="D543" s="92"/>
      <c r="E543" s="92"/>
      <c r="F543" s="92"/>
      <c r="G543" s="33"/>
    </row>
    <row r="544" spans="4:7" s="32" customFormat="1" x14ac:dyDescent="0.25">
      <c r="D544" s="92"/>
      <c r="E544" s="92"/>
      <c r="F544" s="92"/>
      <c r="G544" s="33"/>
    </row>
    <row r="545" spans="4:7" s="32" customFormat="1" x14ac:dyDescent="0.25">
      <c r="D545" s="92"/>
      <c r="E545" s="92"/>
      <c r="F545" s="92"/>
      <c r="G545" s="33"/>
    </row>
    <row r="546" spans="4:7" s="32" customFormat="1" x14ac:dyDescent="0.25">
      <c r="D546" s="92"/>
      <c r="E546" s="92"/>
      <c r="F546" s="92"/>
      <c r="G546" s="33"/>
    </row>
    <row r="547" spans="4:7" s="32" customFormat="1" x14ac:dyDescent="0.25">
      <c r="D547" s="92"/>
      <c r="E547" s="92"/>
      <c r="F547" s="92"/>
      <c r="G547" s="33"/>
    </row>
    <row r="548" spans="4:7" s="32" customFormat="1" x14ac:dyDescent="0.25">
      <c r="D548" s="92"/>
      <c r="E548" s="92"/>
      <c r="F548" s="92"/>
      <c r="G548" s="33"/>
    </row>
    <row r="549" spans="4:7" s="32" customFormat="1" x14ac:dyDescent="0.25">
      <c r="D549" s="92"/>
      <c r="E549" s="92"/>
      <c r="F549" s="92"/>
      <c r="G549" s="33"/>
    </row>
    <row r="550" spans="4:7" s="32" customFormat="1" x14ac:dyDescent="0.25">
      <c r="D550" s="92"/>
      <c r="E550" s="92"/>
      <c r="F550" s="92"/>
      <c r="G550" s="33"/>
    </row>
    <row r="551" spans="4:7" s="32" customFormat="1" x14ac:dyDescent="0.25">
      <c r="D551" s="92"/>
      <c r="E551" s="92"/>
      <c r="F551" s="92"/>
      <c r="G551" s="33"/>
    </row>
    <row r="552" spans="4:7" s="32" customFormat="1" x14ac:dyDescent="0.25">
      <c r="D552" s="92"/>
      <c r="E552" s="92"/>
      <c r="F552" s="92"/>
      <c r="G552" s="33"/>
    </row>
    <row r="553" spans="4:7" s="32" customFormat="1" x14ac:dyDescent="0.25">
      <c r="D553" s="92"/>
      <c r="E553" s="92"/>
      <c r="F553" s="92"/>
      <c r="G553" s="33"/>
    </row>
    <row r="554" spans="4:7" s="32" customFormat="1" x14ac:dyDescent="0.25">
      <c r="D554" s="92"/>
      <c r="E554" s="92"/>
      <c r="F554" s="92"/>
      <c r="G554" s="33"/>
    </row>
    <row r="555" spans="4:7" s="32" customFormat="1" x14ac:dyDescent="0.25">
      <c r="D555" s="92"/>
      <c r="E555" s="92"/>
      <c r="F555" s="92"/>
      <c r="G555" s="33"/>
    </row>
    <row r="556" spans="4:7" s="32" customFormat="1" x14ac:dyDescent="0.25">
      <c r="D556" s="92"/>
      <c r="E556" s="92"/>
      <c r="F556" s="92"/>
      <c r="G556" s="33"/>
    </row>
    <row r="557" spans="4:7" s="32" customFormat="1" x14ac:dyDescent="0.25">
      <c r="D557" s="92"/>
      <c r="E557" s="92"/>
      <c r="F557" s="92"/>
      <c r="G557" s="33"/>
    </row>
    <row r="558" spans="4:7" s="32" customFormat="1" x14ac:dyDescent="0.25">
      <c r="D558" s="92"/>
      <c r="E558" s="92"/>
      <c r="F558" s="92"/>
      <c r="G558" s="33"/>
    </row>
    <row r="559" spans="4:7" s="32" customFormat="1" x14ac:dyDescent="0.25">
      <c r="D559" s="92"/>
      <c r="E559" s="92"/>
      <c r="F559" s="92"/>
      <c r="G559" s="33"/>
    </row>
    <row r="560" spans="4:7" s="32" customFormat="1" x14ac:dyDescent="0.25">
      <c r="D560" s="92"/>
      <c r="E560" s="92"/>
      <c r="F560" s="92"/>
      <c r="G560" s="33"/>
    </row>
    <row r="561" spans="4:7" s="32" customFormat="1" x14ac:dyDescent="0.25">
      <c r="D561" s="92"/>
      <c r="E561" s="92"/>
      <c r="F561" s="92"/>
      <c r="G561" s="33"/>
    </row>
    <row r="562" spans="4:7" s="32" customFormat="1" x14ac:dyDescent="0.25">
      <c r="D562" s="92"/>
      <c r="E562" s="92"/>
      <c r="F562" s="92"/>
      <c r="G562" s="33"/>
    </row>
    <row r="563" spans="4:7" s="32" customFormat="1" x14ac:dyDescent="0.25">
      <c r="D563" s="92"/>
      <c r="E563" s="92"/>
      <c r="F563" s="92"/>
      <c r="G563" s="33"/>
    </row>
    <row r="564" spans="4:7" s="32" customFormat="1" x14ac:dyDescent="0.25">
      <c r="D564" s="92"/>
      <c r="E564" s="92"/>
      <c r="F564" s="92"/>
      <c r="G564" s="33"/>
    </row>
    <row r="565" spans="4:7" s="32" customFormat="1" x14ac:dyDescent="0.25">
      <c r="D565" s="92"/>
      <c r="E565" s="92"/>
      <c r="F565" s="92"/>
      <c r="G565" s="33"/>
    </row>
    <row r="566" spans="4:7" s="32" customFormat="1" x14ac:dyDescent="0.25">
      <c r="D566" s="92"/>
      <c r="E566" s="92"/>
      <c r="F566" s="92"/>
      <c r="G566" s="33"/>
    </row>
    <row r="567" spans="4:7" s="32" customFormat="1" x14ac:dyDescent="0.25">
      <c r="D567" s="92"/>
      <c r="E567" s="92"/>
      <c r="F567" s="92"/>
      <c r="G567" s="33"/>
    </row>
    <row r="568" spans="4:7" s="32" customFormat="1" x14ac:dyDescent="0.25">
      <c r="D568" s="92"/>
      <c r="E568" s="92"/>
      <c r="F568" s="92"/>
      <c r="G568" s="33"/>
    </row>
    <row r="569" spans="4:7" s="32" customFormat="1" x14ac:dyDescent="0.25">
      <c r="D569" s="92"/>
      <c r="E569" s="92"/>
      <c r="F569" s="92"/>
      <c r="G569" s="33"/>
    </row>
    <row r="570" spans="4:7" s="32" customFormat="1" x14ac:dyDescent="0.25">
      <c r="D570" s="92"/>
      <c r="E570" s="92"/>
      <c r="F570" s="92"/>
      <c r="G570" s="33"/>
    </row>
    <row r="571" spans="4:7" s="32" customFormat="1" x14ac:dyDescent="0.25">
      <c r="D571" s="92"/>
      <c r="E571" s="92"/>
      <c r="F571" s="92"/>
      <c r="G571" s="33"/>
    </row>
    <row r="572" spans="4:7" s="32" customFormat="1" x14ac:dyDescent="0.25">
      <c r="D572" s="92"/>
      <c r="E572" s="92"/>
      <c r="F572" s="92"/>
      <c r="G572" s="33"/>
    </row>
    <row r="573" spans="4:7" s="32" customFormat="1" x14ac:dyDescent="0.25">
      <c r="D573" s="92"/>
      <c r="E573" s="92"/>
      <c r="F573" s="92"/>
      <c r="G573" s="33"/>
    </row>
    <row r="574" spans="4:7" s="32" customFormat="1" x14ac:dyDescent="0.25">
      <c r="D574" s="92"/>
      <c r="E574" s="92"/>
      <c r="F574" s="92"/>
      <c r="G574" s="33"/>
    </row>
    <row r="575" spans="4:7" s="32" customFormat="1" x14ac:dyDescent="0.25">
      <c r="D575" s="92"/>
      <c r="E575" s="92"/>
      <c r="F575" s="92"/>
      <c r="G575" s="33"/>
    </row>
    <row r="576" spans="4:7" s="32" customFormat="1" x14ac:dyDescent="0.25">
      <c r="D576" s="92"/>
      <c r="E576" s="92"/>
      <c r="F576" s="92"/>
      <c r="G576" s="33"/>
    </row>
    <row r="577" spans="4:7" s="32" customFormat="1" x14ac:dyDescent="0.25">
      <c r="D577" s="92"/>
      <c r="E577" s="92"/>
      <c r="F577" s="92"/>
      <c r="G577" s="33"/>
    </row>
    <row r="578" spans="4:7" s="32" customFormat="1" x14ac:dyDescent="0.25">
      <c r="D578" s="92"/>
      <c r="E578" s="92"/>
      <c r="F578" s="92"/>
      <c r="G578" s="33"/>
    </row>
    <row r="579" spans="4:7" s="32" customFormat="1" x14ac:dyDescent="0.25">
      <c r="D579" s="92"/>
      <c r="E579" s="92"/>
      <c r="F579" s="92"/>
      <c r="G579" s="33"/>
    </row>
    <row r="580" spans="4:7" s="32" customFormat="1" x14ac:dyDescent="0.25">
      <c r="D580" s="92"/>
      <c r="E580" s="92"/>
      <c r="F580" s="92"/>
      <c r="G580" s="33"/>
    </row>
    <row r="581" spans="4:7" s="32" customFormat="1" x14ac:dyDescent="0.25">
      <c r="D581" s="92"/>
      <c r="E581" s="92"/>
      <c r="F581" s="92"/>
      <c r="G581" s="33"/>
    </row>
    <row r="582" spans="4:7" s="32" customFormat="1" x14ac:dyDescent="0.25">
      <c r="D582" s="92"/>
      <c r="E582" s="92"/>
      <c r="F582" s="92"/>
      <c r="G582" s="33"/>
    </row>
    <row r="583" spans="4:7" s="32" customFormat="1" x14ac:dyDescent="0.25">
      <c r="D583" s="92"/>
      <c r="E583" s="92"/>
      <c r="F583" s="92"/>
      <c r="G583" s="33"/>
    </row>
    <row r="584" spans="4:7" s="32" customFormat="1" x14ac:dyDescent="0.25">
      <c r="D584" s="92"/>
      <c r="E584" s="92"/>
      <c r="F584" s="92"/>
      <c r="G584" s="33"/>
    </row>
    <row r="585" spans="4:7" s="32" customFormat="1" x14ac:dyDescent="0.25">
      <c r="D585" s="92"/>
      <c r="E585" s="92"/>
      <c r="F585" s="92"/>
      <c r="G585" s="33"/>
    </row>
    <row r="586" spans="4:7" s="32" customFormat="1" x14ac:dyDescent="0.25">
      <c r="D586" s="92"/>
      <c r="E586" s="92"/>
      <c r="F586" s="92"/>
      <c r="G586" s="33"/>
    </row>
    <row r="587" spans="4:7" s="32" customFormat="1" x14ac:dyDescent="0.25">
      <c r="D587" s="92"/>
      <c r="E587" s="92"/>
      <c r="F587" s="92"/>
      <c r="G587" s="33"/>
    </row>
    <row r="588" spans="4:7" s="32" customFormat="1" x14ac:dyDescent="0.25">
      <c r="D588" s="92"/>
      <c r="E588" s="92"/>
      <c r="F588" s="92"/>
      <c r="G588" s="33"/>
    </row>
    <row r="589" spans="4:7" s="32" customFormat="1" x14ac:dyDescent="0.25">
      <c r="D589" s="92"/>
      <c r="E589" s="92"/>
      <c r="F589" s="92"/>
      <c r="G589" s="33"/>
    </row>
    <row r="590" spans="4:7" s="32" customFormat="1" x14ac:dyDescent="0.25">
      <c r="D590" s="92"/>
      <c r="E590" s="92"/>
      <c r="F590" s="92"/>
      <c r="G590" s="33"/>
    </row>
    <row r="591" spans="4:7" s="32" customFormat="1" x14ac:dyDescent="0.25">
      <c r="D591" s="92"/>
      <c r="E591" s="92"/>
      <c r="F591" s="92"/>
      <c r="G591" s="33"/>
    </row>
    <row r="592" spans="4:7" s="32" customFormat="1" x14ac:dyDescent="0.25">
      <c r="D592" s="92"/>
      <c r="E592" s="92"/>
      <c r="F592" s="92"/>
      <c r="G592" s="33"/>
    </row>
    <row r="593" spans="4:7" s="32" customFormat="1" x14ac:dyDescent="0.25">
      <c r="D593" s="92"/>
      <c r="E593" s="92"/>
      <c r="F593" s="92"/>
      <c r="G593" s="33"/>
    </row>
    <row r="594" spans="4:7" s="32" customFormat="1" x14ac:dyDescent="0.25">
      <c r="D594" s="92"/>
      <c r="E594" s="92"/>
      <c r="F594" s="92"/>
      <c r="G594" s="33"/>
    </row>
    <row r="595" spans="4:7" s="32" customFormat="1" x14ac:dyDescent="0.25">
      <c r="D595" s="92"/>
      <c r="E595" s="92"/>
      <c r="F595" s="92"/>
      <c r="G595" s="33"/>
    </row>
    <row r="596" spans="4:7" s="32" customFormat="1" x14ac:dyDescent="0.25">
      <c r="D596" s="92"/>
      <c r="E596" s="92"/>
      <c r="F596" s="92"/>
      <c r="G596" s="33"/>
    </row>
    <row r="597" spans="4:7" s="32" customFormat="1" x14ac:dyDescent="0.25">
      <c r="D597" s="92"/>
      <c r="E597" s="92"/>
      <c r="F597" s="92"/>
      <c r="G597" s="33"/>
    </row>
    <row r="598" spans="4:7" s="32" customFormat="1" x14ac:dyDescent="0.25">
      <c r="D598" s="92"/>
      <c r="E598" s="92"/>
      <c r="F598" s="92"/>
      <c r="G598" s="33"/>
    </row>
    <row r="599" spans="4:7" s="32" customFormat="1" x14ac:dyDescent="0.25">
      <c r="D599" s="92"/>
      <c r="E599" s="92"/>
      <c r="F599" s="92"/>
      <c r="G599" s="33"/>
    </row>
    <row r="600" spans="4:7" s="32" customFormat="1" x14ac:dyDescent="0.25">
      <c r="D600" s="92"/>
      <c r="E600" s="92"/>
      <c r="F600" s="92"/>
      <c r="G600" s="33"/>
    </row>
    <row r="601" spans="4:7" s="32" customFormat="1" x14ac:dyDescent="0.25">
      <c r="D601" s="92"/>
      <c r="E601" s="92"/>
      <c r="F601" s="92"/>
      <c r="G601" s="33"/>
    </row>
    <row r="602" spans="4:7" s="32" customFormat="1" x14ac:dyDescent="0.25">
      <c r="D602" s="92"/>
      <c r="E602" s="92"/>
      <c r="F602" s="92"/>
      <c r="G602" s="33"/>
    </row>
    <row r="603" spans="4:7" s="32" customFormat="1" x14ac:dyDescent="0.25">
      <c r="D603" s="92"/>
      <c r="E603" s="92"/>
      <c r="F603" s="92"/>
      <c r="G603" s="33"/>
    </row>
    <row r="604" spans="4:7" s="32" customFormat="1" x14ac:dyDescent="0.25">
      <c r="D604" s="92"/>
      <c r="E604" s="92"/>
      <c r="F604" s="92"/>
      <c r="G604" s="33"/>
    </row>
    <row r="605" spans="4:7" s="32" customFormat="1" x14ac:dyDescent="0.25">
      <c r="D605" s="92"/>
      <c r="E605" s="92"/>
      <c r="F605" s="92"/>
      <c r="G605" s="33"/>
    </row>
    <row r="606" spans="4:7" s="32" customFormat="1" x14ac:dyDescent="0.25">
      <c r="D606" s="92"/>
      <c r="E606" s="92"/>
      <c r="F606" s="92"/>
      <c r="G606" s="33"/>
    </row>
    <row r="607" spans="4:7" s="32" customFormat="1" x14ac:dyDescent="0.25">
      <c r="D607" s="92"/>
      <c r="E607" s="92"/>
      <c r="F607" s="92"/>
      <c r="G607" s="33"/>
    </row>
    <row r="608" spans="4:7" s="32" customFormat="1" x14ac:dyDescent="0.25">
      <c r="D608" s="92"/>
      <c r="E608" s="92"/>
      <c r="F608" s="92"/>
      <c r="G608" s="33"/>
    </row>
    <row r="609" spans="4:7" s="32" customFormat="1" x14ac:dyDescent="0.25">
      <c r="D609" s="92"/>
      <c r="E609" s="92"/>
      <c r="F609" s="92"/>
      <c r="G609" s="33"/>
    </row>
    <row r="610" spans="4:7" s="32" customFormat="1" x14ac:dyDescent="0.25">
      <c r="D610" s="92"/>
      <c r="E610" s="92"/>
      <c r="F610" s="92"/>
      <c r="G610" s="33"/>
    </row>
    <row r="611" spans="4:7" s="32" customFormat="1" x14ac:dyDescent="0.25">
      <c r="D611" s="92"/>
      <c r="E611" s="92"/>
      <c r="F611" s="92"/>
      <c r="G611" s="33"/>
    </row>
    <row r="612" spans="4:7" s="32" customFormat="1" x14ac:dyDescent="0.25">
      <c r="D612" s="92"/>
      <c r="E612" s="92"/>
      <c r="F612" s="92"/>
      <c r="G612" s="33"/>
    </row>
    <row r="613" spans="4:7" s="32" customFormat="1" x14ac:dyDescent="0.25">
      <c r="D613" s="92"/>
      <c r="E613" s="92"/>
      <c r="F613" s="92"/>
      <c r="G613" s="33"/>
    </row>
    <row r="614" spans="4:7" s="32" customFormat="1" x14ac:dyDescent="0.25">
      <c r="D614" s="92"/>
      <c r="E614" s="92"/>
      <c r="F614" s="92"/>
      <c r="G614" s="33"/>
    </row>
    <row r="615" spans="4:7" s="32" customFormat="1" x14ac:dyDescent="0.25">
      <c r="D615" s="92"/>
      <c r="E615" s="92"/>
      <c r="F615" s="92"/>
      <c r="G615" s="33"/>
    </row>
    <row r="616" spans="4:7" s="32" customFormat="1" x14ac:dyDescent="0.25">
      <c r="D616" s="92"/>
      <c r="E616" s="92"/>
      <c r="F616" s="92"/>
      <c r="G616" s="33"/>
    </row>
    <row r="617" spans="4:7" s="32" customFormat="1" x14ac:dyDescent="0.25">
      <c r="D617" s="92"/>
      <c r="E617" s="92"/>
      <c r="F617" s="92"/>
      <c r="G617" s="33"/>
    </row>
    <row r="618" spans="4:7" s="32" customFormat="1" x14ac:dyDescent="0.25">
      <c r="D618" s="92"/>
      <c r="E618" s="92"/>
      <c r="F618" s="92"/>
      <c r="G618" s="33"/>
    </row>
    <row r="619" spans="4:7" s="32" customFormat="1" x14ac:dyDescent="0.25">
      <c r="D619" s="92"/>
      <c r="E619" s="92"/>
      <c r="F619" s="92"/>
      <c r="G619" s="33"/>
    </row>
    <row r="620" spans="4:7" s="32" customFormat="1" x14ac:dyDescent="0.25">
      <c r="D620" s="92"/>
      <c r="E620" s="92"/>
      <c r="F620" s="92"/>
      <c r="G620" s="33"/>
    </row>
    <row r="621" spans="4:7" s="32" customFormat="1" x14ac:dyDescent="0.25">
      <c r="D621" s="92"/>
      <c r="E621" s="92"/>
      <c r="F621" s="92"/>
      <c r="G621" s="33"/>
    </row>
    <row r="622" spans="4:7" s="32" customFormat="1" x14ac:dyDescent="0.25">
      <c r="D622" s="92"/>
      <c r="E622" s="92"/>
      <c r="F622" s="92"/>
      <c r="G622" s="33"/>
    </row>
    <row r="623" spans="4:7" s="32" customFormat="1" x14ac:dyDescent="0.25">
      <c r="D623" s="92"/>
      <c r="E623" s="92"/>
      <c r="F623" s="92"/>
      <c r="G623" s="33"/>
    </row>
    <row r="624" spans="4:7" s="32" customFormat="1" x14ac:dyDescent="0.25">
      <c r="D624" s="92"/>
      <c r="E624" s="92"/>
      <c r="F624" s="92"/>
      <c r="G624" s="33"/>
    </row>
    <row r="625" spans="4:7" s="32" customFormat="1" x14ac:dyDescent="0.25">
      <c r="D625" s="92"/>
      <c r="E625" s="92"/>
      <c r="F625" s="92"/>
      <c r="G625" s="33"/>
    </row>
    <row r="626" spans="4:7" s="32" customFormat="1" x14ac:dyDescent="0.25">
      <c r="D626" s="92"/>
      <c r="E626" s="92"/>
      <c r="F626" s="92"/>
      <c r="G626" s="33"/>
    </row>
    <row r="627" spans="4:7" s="32" customFormat="1" x14ac:dyDescent="0.25">
      <c r="D627" s="92"/>
      <c r="E627" s="92"/>
      <c r="F627" s="92"/>
      <c r="G627" s="33"/>
    </row>
    <row r="628" spans="4:7" s="32" customFormat="1" x14ac:dyDescent="0.25">
      <c r="D628" s="92"/>
      <c r="E628" s="92"/>
      <c r="F628" s="92"/>
      <c r="G628" s="33"/>
    </row>
    <row r="629" spans="4:7" s="32" customFormat="1" x14ac:dyDescent="0.25">
      <c r="D629" s="92"/>
      <c r="E629" s="92"/>
      <c r="F629" s="92"/>
      <c r="G629" s="33"/>
    </row>
    <row r="630" spans="4:7" s="32" customFormat="1" x14ac:dyDescent="0.25">
      <c r="D630" s="92"/>
      <c r="E630" s="92"/>
      <c r="F630" s="92"/>
      <c r="G630" s="33"/>
    </row>
    <row r="631" spans="4:7" s="32" customFormat="1" x14ac:dyDescent="0.25">
      <c r="D631" s="92"/>
      <c r="E631" s="92"/>
      <c r="F631" s="92"/>
      <c r="G631" s="33"/>
    </row>
    <row r="632" spans="4:7" s="32" customFormat="1" x14ac:dyDescent="0.25">
      <c r="D632" s="92"/>
      <c r="E632" s="92"/>
      <c r="F632" s="92"/>
      <c r="G632" s="33"/>
    </row>
    <row r="633" spans="4:7" s="32" customFormat="1" x14ac:dyDescent="0.25">
      <c r="D633" s="92"/>
      <c r="E633" s="92"/>
      <c r="F633" s="92"/>
      <c r="G633" s="33"/>
    </row>
    <row r="634" spans="4:7" s="32" customFormat="1" x14ac:dyDescent="0.25">
      <c r="D634" s="92"/>
      <c r="E634" s="92"/>
      <c r="F634" s="92"/>
      <c r="G634" s="33"/>
    </row>
    <row r="635" spans="4:7" s="32" customFormat="1" x14ac:dyDescent="0.25">
      <c r="D635" s="92"/>
      <c r="E635" s="92"/>
      <c r="F635" s="92"/>
      <c r="G635" s="33"/>
    </row>
    <row r="636" spans="4:7" s="32" customFormat="1" x14ac:dyDescent="0.25">
      <c r="D636" s="92"/>
      <c r="E636" s="92"/>
      <c r="F636" s="92"/>
      <c r="G636" s="33"/>
    </row>
    <row r="637" spans="4:7" s="32" customFormat="1" x14ac:dyDescent="0.25">
      <c r="D637" s="92"/>
      <c r="E637" s="92"/>
      <c r="F637" s="92"/>
      <c r="G637" s="33"/>
    </row>
    <row r="638" spans="4:7" s="32" customFormat="1" x14ac:dyDescent="0.25">
      <c r="D638" s="92"/>
      <c r="E638" s="92"/>
      <c r="F638" s="92"/>
      <c r="G638" s="33"/>
    </row>
  </sheetData>
  <sheetProtection algorithmName="SHA-512" hashValue="pbFLacmuDWrZ4SySPk2pGEYUteCvBJELkMupOKJLzZW/oiuznx0Fx5TQoKIWy6RWqSovx8AJAegKTarhL9MKJQ==" saltValue="I4R7IeodZTN4X5X4CrWvOg==" spinCount="100000" sheet="1" formatCells="0" formatColumns="0" formatRows="0" insertColumns="0" insertRows="0" selectLockedCells="1"/>
  <mergeCells count="2">
    <mergeCell ref="B2:K2"/>
    <mergeCell ref="B3:K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1A53B-17D1-46DB-A182-1AA9117017AA}">
  <sheetPr>
    <pageSetUpPr autoPageBreaks="0"/>
  </sheetPr>
  <dimension ref="B1:R30"/>
  <sheetViews>
    <sheetView showGridLines="0" zoomScaleNormal="100" workbookViewId="0">
      <selection activeCell="I21" sqref="I21"/>
    </sheetView>
  </sheetViews>
  <sheetFormatPr defaultColWidth="9.140625" defaultRowHeight="15" x14ac:dyDescent="0.25"/>
  <cols>
    <col min="1" max="1" width="3.42578125" style="32" customWidth="1"/>
    <col min="2" max="2" width="7.5703125" style="33" customWidth="1"/>
    <col min="3" max="3" width="11.28515625" style="33" hidden="1" customWidth="1"/>
    <col min="4" max="4" width="9.7109375" style="32" hidden="1" customWidth="1"/>
    <col min="5" max="6" width="9.7109375" style="33" customWidth="1"/>
    <col min="7" max="7" width="7.42578125" style="33" customWidth="1"/>
    <col min="8" max="8" width="8.28515625" style="33" customWidth="1"/>
    <col min="9" max="9" width="7.5703125" style="33" customWidth="1"/>
    <col min="10" max="10" width="8.140625" style="33" customWidth="1"/>
    <col min="11" max="11" width="9.5703125" style="33" customWidth="1"/>
    <col min="12" max="12" width="8.85546875" style="33" customWidth="1"/>
    <col min="13" max="13" width="9" style="33" customWidth="1"/>
    <col min="14" max="14" width="7.85546875" style="33" customWidth="1"/>
    <col min="15" max="15" width="8.85546875" style="33" customWidth="1"/>
    <col min="16" max="16384" width="9.140625" style="32"/>
  </cols>
  <sheetData>
    <row r="1" spans="2:18" ht="9.75" customHeight="1" thickBot="1" x14ac:dyDescent="0.3"/>
    <row r="2" spans="2:18" ht="15.75" hidden="1" thickBot="1" x14ac:dyDescent="0.3">
      <c r="I2" s="33">
        <v>1</v>
      </c>
      <c r="K2" s="33" t="s">
        <v>65</v>
      </c>
      <c r="L2" s="33">
        <v>0.26400000000000001</v>
      </c>
      <c r="M2" s="33" t="s">
        <v>66</v>
      </c>
    </row>
    <row r="3" spans="2:18" ht="36.75" customHeight="1" x14ac:dyDescent="0.25">
      <c r="B3" s="63"/>
      <c r="C3" s="64"/>
      <c r="D3" s="64"/>
      <c r="E3" s="64"/>
      <c r="F3" s="64"/>
      <c r="G3" s="130" t="s">
        <v>82</v>
      </c>
      <c r="H3" s="130"/>
      <c r="I3" s="130"/>
      <c r="J3" s="130"/>
      <c r="K3" s="130"/>
      <c r="L3" s="130"/>
      <c r="M3" s="130"/>
      <c r="N3" s="130"/>
      <c r="O3" s="90"/>
    </row>
    <row r="4" spans="2:18" ht="18" customHeight="1" thickBot="1" x14ac:dyDescent="0.3">
      <c r="B4" s="65"/>
      <c r="C4" s="66"/>
      <c r="D4" s="66"/>
      <c r="E4" s="66"/>
      <c r="F4" s="66"/>
      <c r="G4" s="127" t="s">
        <v>83</v>
      </c>
      <c r="H4" s="127"/>
      <c r="I4" s="127"/>
      <c r="J4" s="127"/>
      <c r="K4" s="127"/>
      <c r="L4" s="127"/>
      <c r="M4" s="127"/>
      <c r="N4" s="127"/>
      <c r="O4" s="128"/>
    </row>
    <row r="5" spans="2:18" ht="18" customHeight="1" thickBot="1" x14ac:dyDescent="0.3">
      <c r="B5" s="125" t="s">
        <v>61</v>
      </c>
      <c r="C5" s="126"/>
      <c r="D5" s="126"/>
      <c r="E5" s="126" t="s">
        <v>69</v>
      </c>
      <c r="F5" s="126"/>
      <c r="G5" s="126"/>
      <c r="H5" s="126"/>
      <c r="I5" s="126"/>
      <c r="J5" s="126"/>
      <c r="K5" s="126"/>
      <c r="L5" s="126"/>
      <c r="M5" s="126"/>
      <c r="N5" s="126"/>
      <c r="O5" s="129"/>
    </row>
    <row r="6" spans="2:18" ht="15.75" thickBot="1" x14ac:dyDescent="0.3">
      <c r="B6" s="71" t="s">
        <v>62</v>
      </c>
      <c r="C6" s="72" t="s">
        <v>29</v>
      </c>
      <c r="D6" s="73" t="s">
        <v>36</v>
      </c>
      <c r="E6" s="72" t="s">
        <v>77</v>
      </c>
      <c r="F6" s="72" t="s">
        <v>78</v>
      </c>
      <c r="G6" s="72" t="s">
        <v>20</v>
      </c>
      <c r="H6" s="72" t="s">
        <v>21</v>
      </c>
      <c r="I6" s="72" t="s">
        <v>22</v>
      </c>
      <c r="J6" s="72" t="s">
        <v>28</v>
      </c>
      <c r="K6" s="74" t="s">
        <v>23</v>
      </c>
      <c r="L6" s="74" t="s">
        <v>24</v>
      </c>
      <c r="M6" s="74" t="s">
        <v>25</v>
      </c>
      <c r="N6" s="74" t="s">
        <v>26</v>
      </c>
      <c r="O6" s="75" t="s">
        <v>27</v>
      </c>
      <c r="R6" s="34"/>
    </row>
    <row r="7" spans="2:18" hidden="1" x14ac:dyDescent="0.25">
      <c r="B7" s="43">
        <v>0</v>
      </c>
      <c r="C7" s="44">
        <v>2.2000000000000002</v>
      </c>
      <c r="D7" s="45">
        <f>C7*$L$2</f>
        <v>0.58080000000000009</v>
      </c>
      <c r="E7" s="46">
        <v>27</v>
      </c>
      <c r="F7" s="46">
        <v>20</v>
      </c>
      <c r="G7" s="46">
        <v>16</v>
      </c>
      <c r="H7" s="46">
        <v>10</v>
      </c>
      <c r="I7" s="47">
        <v>8</v>
      </c>
      <c r="J7" s="47">
        <v>7</v>
      </c>
      <c r="K7" s="48">
        <v>6</v>
      </c>
      <c r="L7" s="48">
        <v>4</v>
      </c>
      <c r="M7" s="48">
        <v>3.5</v>
      </c>
      <c r="N7" s="46">
        <v>3</v>
      </c>
      <c r="O7" s="49">
        <v>2.6</v>
      </c>
      <c r="R7" s="34"/>
    </row>
    <row r="8" spans="2:18" x14ac:dyDescent="0.25">
      <c r="B8" s="42">
        <f>B7</f>
        <v>0</v>
      </c>
      <c r="C8" s="50">
        <f t="shared" ref="C8:D8" si="0">C7</f>
        <v>2.2000000000000002</v>
      </c>
      <c r="D8" s="50">
        <f t="shared" si="0"/>
        <v>0.58080000000000009</v>
      </c>
      <c r="E8" s="51">
        <f t="shared" ref="E8:F8" si="1">CONVERT(E7,"m","ft")</f>
        <v>88.582677165354326</v>
      </c>
      <c r="F8" s="51">
        <f t="shared" si="1"/>
        <v>65.616797900262469</v>
      </c>
      <c r="G8" s="51">
        <f>CONVERT(G7,"m","ft")</f>
        <v>52.493438320209975</v>
      </c>
      <c r="H8" s="51">
        <f t="shared" ref="H8:O8" si="2">CONVERT(H7,"m","ft")</f>
        <v>32.808398950131235</v>
      </c>
      <c r="I8" s="51">
        <f t="shared" si="2"/>
        <v>26.246719160104988</v>
      </c>
      <c r="J8" s="51">
        <f t="shared" si="2"/>
        <v>22.965879265091864</v>
      </c>
      <c r="K8" s="51">
        <f t="shared" si="2"/>
        <v>19.685039370078741</v>
      </c>
      <c r="L8" s="51">
        <f t="shared" si="2"/>
        <v>13.123359580052494</v>
      </c>
      <c r="M8" s="51">
        <f t="shared" si="2"/>
        <v>11.482939632545932</v>
      </c>
      <c r="N8" s="51">
        <f t="shared" si="2"/>
        <v>9.8425196850393704</v>
      </c>
      <c r="O8" s="52">
        <f t="shared" si="2"/>
        <v>8.530183727034121</v>
      </c>
      <c r="R8" s="34"/>
    </row>
    <row r="9" spans="2:18" x14ac:dyDescent="0.25">
      <c r="B9" s="53">
        <v>0.05</v>
      </c>
      <c r="C9" s="54">
        <f>C7-0.11</f>
        <v>2.0900000000000003</v>
      </c>
      <c r="D9" s="55">
        <f t="shared" ref="D9:D28" si="3">C9*$L$2</f>
        <v>0.55176000000000014</v>
      </c>
      <c r="E9" s="56">
        <f t="shared" ref="E9:F9" si="4">E8-(0.05*E$8)</f>
        <v>84.153543307086608</v>
      </c>
      <c r="F9" s="56">
        <f t="shared" si="4"/>
        <v>62.335958005249346</v>
      </c>
      <c r="G9" s="56">
        <f>G8-(0.05*G$8)</f>
        <v>49.868766404199476</v>
      </c>
      <c r="H9" s="56">
        <f t="shared" ref="H9:O9" si="5">H8-(0.05*H$8)</f>
        <v>31.167979002624673</v>
      </c>
      <c r="I9" s="56">
        <f t="shared" si="5"/>
        <v>24.934383202099738</v>
      </c>
      <c r="J9" s="56">
        <f t="shared" si="5"/>
        <v>21.817585301837269</v>
      </c>
      <c r="K9" s="56">
        <f t="shared" si="5"/>
        <v>18.700787401574804</v>
      </c>
      <c r="L9" s="56">
        <f t="shared" si="5"/>
        <v>12.467191601049869</v>
      </c>
      <c r="M9" s="56">
        <f t="shared" si="5"/>
        <v>10.908792650918635</v>
      </c>
      <c r="N9" s="56">
        <f t="shared" si="5"/>
        <v>9.3503937007874018</v>
      </c>
      <c r="O9" s="57">
        <f t="shared" si="5"/>
        <v>8.1036745406824142</v>
      </c>
      <c r="R9" s="34"/>
    </row>
    <row r="10" spans="2:18" x14ac:dyDescent="0.25">
      <c r="B10" s="42">
        <v>0.1</v>
      </c>
      <c r="C10" s="50">
        <f t="shared" ref="C10:C27" si="6">C9-0.11</f>
        <v>1.9800000000000002</v>
      </c>
      <c r="D10" s="50">
        <f t="shared" si="3"/>
        <v>0.52272000000000007</v>
      </c>
      <c r="E10" s="51">
        <f t="shared" ref="E10:E27" si="7">E9-(0.05*E$8)</f>
        <v>79.724409448818889</v>
      </c>
      <c r="F10" s="51">
        <f t="shared" ref="F10:F27" si="8">F9-(0.05*F$8)</f>
        <v>59.055118110236222</v>
      </c>
      <c r="G10" s="51">
        <f t="shared" ref="E10:G28" si="9">G9-(0.05*G$8)</f>
        <v>47.244094488188978</v>
      </c>
      <c r="H10" s="51">
        <f t="shared" ref="H10:H28" si="10">H9-(0.05*H$8)</f>
        <v>29.527559055118111</v>
      </c>
      <c r="I10" s="51">
        <f t="shared" ref="I10:I28" si="11">I9-(0.05*I$8)</f>
        <v>23.622047244094489</v>
      </c>
      <c r="J10" s="51">
        <f t="shared" ref="J10:J28" si="12">J9-(0.05*J$8)</f>
        <v>20.669291338582674</v>
      </c>
      <c r="K10" s="51">
        <f t="shared" ref="K10:K28" si="13">K9-(0.05*K$8)</f>
        <v>17.716535433070867</v>
      </c>
      <c r="L10" s="51">
        <f t="shared" ref="L10:L28" si="14">L9-(0.05*L$8)</f>
        <v>11.811023622047244</v>
      </c>
      <c r="M10" s="51">
        <f t="shared" ref="M10:M28" si="15">M9-(0.05*M$8)</f>
        <v>10.334645669291337</v>
      </c>
      <c r="N10" s="51">
        <f t="shared" ref="N10:N28" si="16">N9-(0.05*N$8)</f>
        <v>8.8582677165354333</v>
      </c>
      <c r="O10" s="52">
        <f t="shared" ref="O10:O28" si="17">O9-(0.05*O$8)</f>
        <v>7.6771653543307083</v>
      </c>
      <c r="R10" s="34"/>
    </row>
    <row r="11" spans="2:18" x14ac:dyDescent="0.25">
      <c r="B11" s="53">
        <v>0.15</v>
      </c>
      <c r="C11" s="54">
        <f t="shared" si="6"/>
        <v>1.87</v>
      </c>
      <c r="D11" s="55">
        <f t="shared" si="3"/>
        <v>0.49368000000000006</v>
      </c>
      <c r="E11" s="56">
        <f t="shared" si="7"/>
        <v>75.295275590551171</v>
      </c>
      <c r="F11" s="56">
        <f t="shared" si="8"/>
        <v>55.774278215223099</v>
      </c>
      <c r="G11" s="56">
        <f t="shared" si="9"/>
        <v>44.619422572178479</v>
      </c>
      <c r="H11" s="56">
        <f t="shared" si="10"/>
        <v>27.887139107611549</v>
      </c>
      <c r="I11" s="56">
        <f t="shared" si="11"/>
        <v>22.309711286089239</v>
      </c>
      <c r="J11" s="56">
        <f t="shared" si="12"/>
        <v>19.520997375328079</v>
      </c>
      <c r="K11" s="56">
        <f t="shared" si="13"/>
        <v>16.73228346456693</v>
      </c>
      <c r="L11" s="56">
        <f t="shared" si="14"/>
        <v>11.15485564304462</v>
      </c>
      <c r="M11" s="56">
        <f t="shared" si="15"/>
        <v>9.7604986876640396</v>
      </c>
      <c r="N11" s="56">
        <f t="shared" si="16"/>
        <v>8.3661417322834648</v>
      </c>
      <c r="O11" s="57">
        <f t="shared" si="17"/>
        <v>7.2506561679790025</v>
      </c>
      <c r="R11" s="34"/>
    </row>
    <row r="12" spans="2:18" x14ac:dyDescent="0.25">
      <c r="B12" s="42">
        <v>0.2</v>
      </c>
      <c r="C12" s="50">
        <f t="shared" si="6"/>
        <v>1.76</v>
      </c>
      <c r="D12" s="50">
        <f t="shared" si="3"/>
        <v>0.46464</v>
      </c>
      <c r="E12" s="51">
        <f t="shared" si="7"/>
        <v>70.866141732283452</v>
      </c>
      <c r="F12" s="51">
        <f t="shared" si="8"/>
        <v>52.493438320209975</v>
      </c>
      <c r="G12" s="51">
        <f t="shared" si="9"/>
        <v>41.99475065616798</v>
      </c>
      <c r="H12" s="51">
        <f t="shared" si="10"/>
        <v>26.246719160104988</v>
      </c>
      <c r="I12" s="51">
        <f t="shared" si="11"/>
        <v>20.99737532808399</v>
      </c>
      <c r="J12" s="51">
        <f t="shared" si="12"/>
        <v>18.372703412073484</v>
      </c>
      <c r="K12" s="51">
        <f t="shared" si="13"/>
        <v>15.748031496062993</v>
      </c>
      <c r="L12" s="51">
        <f t="shared" si="14"/>
        <v>10.498687664041995</v>
      </c>
      <c r="M12" s="51">
        <f t="shared" si="15"/>
        <v>9.1863517060367421</v>
      </c>
      <c r="N12" s="51">
        <f t="shared" si="16"/>
        <v>7.8740157480314963</v>
      </c>
      <c r="O12" s="52">
        <f t="shared" si="17"/>
        <v>6.8241469816272966</v>
      </c>
      <c r="R12" s="34"/>
    </row>
    <row r="13" spans="2:18" x14ac:dyDescent="0.25">
      <c r="B13" s="53">
        <v>0.25</v>
      </c>
      <c r="C13" s="54">
        <f t="shared" si="6"/>
        <v>1.65</v>
      </c>
      <c r="D13" s="55">
        <f t="shared" si="3"/>
        <v>0.43559999999999999</v>
      </c>
      <c r="E13" s="56">
        <f t="shared" si="7"/>
        <v>66.437007874015734</v>
      </c>
      <c r="F13" s="56">
        <f t="shared" si="8"/>
        <v>49.212598425196852</v>
      </c>
      <c r="G13" s="56">
        <f t="shared" si="9"/>
        <v>39.370078740157481</v>
      </c>
      <c r="H13" s="56">
        <f t="shared" si="10"/>
        <v>24.606299212598426</v>
      </c>
      <c r="I13" s="56">
        <f t="shared" si="11"/>
        <v>19.685039370078741</v>
      </c>
      <c r="J13" s="56">
        <f t="shared" si="12"/>
        <v>17.224409448818889</v>
      </c>
      <c r="K13" s="56">
        <f t="shared" si="13"/>
        <v>14.763779527559056</v>
      </c>
      <c r="L13" s="56">
        <f t="shared" si="14"/>
        <v>9.8425196850393704</v>
      </c>
      <c r="M13" s="56">
        <f t="shared" si="15"/>
        <v>8.6122047244094446</v>
      </c>
      <c r="N13" s="56">
        <f t="shared" si="16"/>
        <v>7.3818897637795278</v>
      </c>
      <c r="O13" s="57">
        <f t="shared" si="17"/>
        <v>6.3976377952755907</v>
      </c>
      <c r="R13" s="34"/>
    </row>
    <row r="14" spans="2:18" x14ac:dyDescent="0.25">
      <c r="B14" s="42">
        <v>0.3</v>
      </c>
      <c r="C14" s="50">
        <f t="shared" si="6"/>
        <v>1.5399999999999998</v>
      </c>
      <c r="D14" s="50">
        <f t="shared" si="3"/>
        <v>0.40655999999999998</v>
      </c>
      <c r="E14" s="51">
        <f t="shared" si="7"/>
        <v>62.007874015748015</v>
      </c>
      <c r="F14" s="51">
        <f t="shared" si="8"/>
        <v>45.931758530183728</v>
      </c>
      <c r="G14" s="51">
        <f t="shared" si="9"/>
        <v>36.745406824146983</v>
      </c>
      <c r="H14" s="51">
        <f t="shared" si="10"/>
        <v>22.965879265091864</v>
      </c>
      <c r="I14" s="51">
        <f t="shared" si="11"/>
        <v>18.372703412073491</v>
      </c>
      <c r="J14" s="51">
        <f t="shared" si="12"/>
        <v>16.076115485564294</v>
      </c>
      <c r="K14" s="51">
        <f t="shared" si="13"/>
        <v>13.779527559055119</v>
      </c>
      <c r="L14" s="51">
        <f t="shared" si="14"/>
        <v>9.1863517060367457</v>
      </c>
      <c r="M14" s="51">
        <f t="shared" si="15"/>
        <v>8.0380577427821471</v>
      </c>
      <c r="N14" s="51">
        <f t="shared" si="16"/>
        <v>6.8897637795275593</v>
      </c>
      <c r="O14" s="52">
        <f t="shared" si="17"/>
        <v>5.9711286089238849</v>
      </c>
      <c r="R14" s="34"/>
    </row>
    <row r="15" spans="2:18" x14ac:dyDescent="0.25">
      <c r="B15" s="53">
        <v>0.35</v>
      </c>
      <c r="C15" s="54">
        <f t="shared" si="6"/>
        <v>1.4299999999999997</v>
      </c>
      <c r="D15" s="55">
        <f t="shared" si="3"/>
        <v>0.37751999999999997</v>
      </c>
      <c r="E15" s="56">
        <f t="shared" si="7"/>
        <v>57.578740157480297</v>
      </c>
      <c r="F15" s="56">
        <f t="shared" si="8"/>
        <v>42.650918635170605</v>
      </c>
      <c r="G15" s="56">
        <f t="shared" si="9"/>
        <v>34.120734908136484</v>
      </c>
      <c r="H15" s="56">
        <f t="shared" si="10"/>
        <v>21.325459317585302</v>
      </c>
      <c r="I15" s="56">
        <f t="shared" si="11"/>
        <v>17.060367454068242</v>
      </c>
      <c r="J15" s="56">
        <f t="shared" si="12"/>
        <v>14.927821522309701</v>
      </c>
      <c r="K15" s="56">
        <f t="shared" si="13"/>
        <v>12.795275590551181</v>
      </c>
      <c r="L15" s="56">
        <f t="shared" si="14"/>
        <v>8.530183727034121</v>
      </c>
      <c r="M15" s="56">
        <f t="shared" si="15"/>
        <v>7.4639107611548505</v>
      </c>
      <c r="N15" s="56">
        <f t="shared" si="16"/>
        <v>6.3976377952755907</v>
      </c>
      <c r="O15" s="57">
        <f t="shared" si="17"/>
        <v>5.544619422572179</v>
      </c>
      <c r="R15" s="34"/>
    </row>
    <row r="16" spans="2:18" x14ac:dyDescent="0.25">
      <c r="B16" s="42">
        <v>0.4</v>
      </c>
      <c r="C16" s="50">
        <f t="shared" si="6"/>
        <v>1.3199999999999996</v>
      </c>
      <c r="D16" s="50">
        <f t="shared" si="3"/>
        <v>0.3484799999999999</v>
      </c>
      <c r="E16" s="51">
        <f t="shared" si="7"/>
        <v>53.149606299212579</v>
      </c>
      <c r="F16" s="51">
        <f t="shared" si="8"/>
        <v>39.370078740157481</v>
      </c>
      <c r="G16" s="51">
        <f t="shared" si="9"/>
        <v>31.496062992125985</v>
      </c>
      <c r="H16" s="51">
        <f t="shared" si="10"/>
        <v>19.685039370078741</v>
      </c>
      <c r="I16" s="51">
        <f t="shared" si="11"/>
        <v>15.748031496062993</v>
      </c>
      <c r="J16" s="51">
        <f t="shared" si="12"/>
        <v>13.779527559055108</v>
      </c>
      <c r="K16" s="51">
        <f t="shared" si="13"/>
        <v>11.811023622047244</v>
      </c>
      <c r="L16" s="51">
        <f t="shared" si="14"/>
        <v>7.8740157480314963</v>
      </c>
      <c r="M16" s="51">
        <f t="shared" si="15"/>
        <v>6.8897637795275539</v>
      </c>
      <c r="N16" s="51">
        <f t="shared" si="16"/>
        <v>5.9055118110236222</v>
      </c>
      <c r="O16" s="52">
        <f t="shared" si="17"/>
        <v>5.1181102362204731</v>
      </c>
    </row>
    <row r="17" spans="2:15" x14ac:dyDescent="0.25">
      <c r="B17" s="53">
        <v>0.45</v>
      </c>
      <c r="C17" s="54">
        <f t="shared" si="6"/>
        <v>1.2099999999999995</v>
      </c>
      <c r="D17" s="55">
        <f t="shared" si="3"/>
        <v>0.31943999999999989</v>
      </c>
      <c r="E17" s="56">
        <f t="shared" si="7"/>
        <v>48.72047244094486</v>
      </c>
      <c r="F17" s="56">
        <f t="shared" si="8"/>
        <v>36.089238845144358</v>
      </c>
      <c r="G17" s="56">
        <f t="shared" si="9"/>
        <v>28.871391076115486</v>
      </c>
      <c r="H17" s="56">
        <f t="shared" si="10"/>
        <v>18.044619422572179</v>
      </c>
      <c r="I17" s="56">
        <f t="shared" si="11"/>
        <v>14.435695538057743</v>
      </c>
      <c r="J17" s="56">
        <f t="shared" si="12"/>
        <v>12.631233595800515</v>
      </c>
      <c r="K17" s="56">
        <f t="shared" si="13"/>
        <v>10.826771653543307</v>
      </c>
      <c r="L17" s="56">
        <f t="shared" si="14"/>
        <v>7.2178477690288716</v>
      </c>
      <c r="M17" s="56">
        <f t="shared" si="15"/>
        <v>6.3156167979002573</v>
      </c>
      <c r="N17" s="56">
        <f t="shared" si="16"/>
        <v>5.4133858267716537</v>
      </c>
      <c r="O17" s="57">
        <f t="shared" si="17"/>
        <v>4.6916010498687672</v>
      </c>
    </row>
    <row r="18" spans="2:15" x14ac:dyDescent="0.25">
      <c r="B18" s="42">
        <v>0.5</v>
      </c>
      <c r="C18" s="50">
        <f t="shared" si="6"/>
        <v>1.0999999999999994</v>
      </c>
      <c r="D18" s="50">
        <f t="shared" si="3"/>
        <v>0.29039999999999988</v>
      </c>
      <c r="E18" s="51">
        <f t="shared" si="7"/>
        <v>44.291338582677142</v>
      </c>
      <c r="F18" s="51">
        <f t="shared" si="8"/>
        <v>32.808398950131235</v>
      </c>
      <c r="G18" s="51">
        <f t="shared" si="9"/>
        <v>26.246719160104988</v>
      </c>
      <c r="H18" s="51">
        <f t="shared" si="10"/>
        <v>16.404199475065617</v>
      </c>
      <c r="I18" s="51">
        <f t="shared" si="11"/>
        <v>13.123359580052494</v>
      </c>
      <c r="J18" s="51">
        <f t="shared" si="12"/>
        <v>11.482939632545921</v>
      </c>
      <c r="K18" s="51">
        <f t="shared" si="13"/>
        <v>9.8425196850393704</v>
      </c>
      <c r="L18" s="51">
        <f t="shared" si="14"/>
        <v>6.5616797900262469</v>
      </c>
      <c r="M18" s="51">
        <f t="shared" si="15"/>
        <v>5.7414698162729607</v>
      </c>
      <c r="N18" s="51">
        <f t="shared" si="16"/>
        <v>4.9212598425196852</v>
      </c>
      <c r="O18" s="52">
        <f t="shared" si="17"/>
        <v>4.2650918635170614</v>
      </c>
    </row>
    <row r="19" spans="2:15" x14ac:dyDescent="0.25">
      <c r="B19" s="53">
        <v>0.55000000000000004</v>
      </c>
      <c r="C19" s="54">
        <f t="shared" si="6"/>
        <v>0.98999999999999944</v>
      </c>
      <c r="D19" s="55">
        <f t="shared" si="3"/>
        <v>0.26135999999999987</v>
      </c>
      <c r="E19" s="56">
        <f t="shared" si="7"/>
        <v>39.862204724409423</v>
      </c>
      <c r="F19" s="56">
        <f t="shared" si="8"/>
        <v>29.527559055118111</v>
      </c>
      <c r="G19" s="56">
        <f t="shared" si="9"/>
        <v>23.622047244094489</v>
      </c>
      <c r="H19" s="56">
        <f t="shared" si="10"/>
        <v>14.763779527559056</v>
      </c>
      <c r="I19" s="56">
        <f t="shared" si="11"/>
        <v>11.811023622047244</v>
      </c>
      <c r="J19" s="56">
        <f t="shared" si="12"/>
        <v>10.334645669291328</v>
      </c>
      <c r="K19" s="56">
        <f t="shared" si="13"/>
        <v>8.8582677165354333</v>
      </c>
      <c r="L19" s="56">
        <f t="shared" si="14"/>
        <v>5.9055118110236222</v>
      </c>
      <c r="M19" s="56">
        <f t="shared" si="15"/>
        <v>5.1673228346456641</v>
      </c>
      <c r="N19" s="56">
        <f t="shared" si="16"/>
        <v>4.4291338582677167</v>
      </c>
      <c r="O19" s="57">
        <f t="shared" si="17"/>
        <v>3.8385826771653555</v>
      </c>
    </row>
    <row r="20" spans="2:15" x14ac:dyDescent="0.25">
      <c r="B20" s="42">
        <v>0.6</v>
      </c>
      <c r="C20" s="50">
        <f t="shared" si="6"/>
        <v>0.87999999999999945</v>
      </c>
      <c r="D20" s="50">
        <f t="shared" si="3"/>
        <v>0.23231999999999986</v>
      </c>
      <c r="E20" s="51">
        <f t="shared" si="7"/>
        <v>35.433070866141705</v>
      </c>
      <c r="F20" s="51">
        <f t="shared" si="8"/>
        <v>26.246719160104988</v>
      </c>
      <c r="G20" s="51">
        <f t="shared" si="9"/>
        <v>20.99737532808399</v>
      </c>
      <c r="H20" s="51">
        <f t="shared" si="10"/>
        <v>13.123359580052494</v>
      </c>
      <c r="I20" s="51">
        <f t="shared" si="11"/>
        <v>10.498687664041995</v>
      </c>
      <c r="J20" s="51">
        <f t="shared" si="12"/>
        <v>9.186351706036735</v>
      </c>
      <c r="K20" s="51">
        <f t="shared" si="13"/>
        <v>7.8740157480314963</v>
      </c>
      <c r="L20" s="51">
        <f t="shared" si="14"/>
        <v>5.2493438320209975</v>
      </c>
      <c r="M20" s="51">
        <f t="shared" si="15"/>
        <v>4.5931758530183675</v>
      </c>
      <c r="N20" s="51">
        <f t="shared" si="16"/>
        <v>3.9370078740157481</v>
      </c>
      <c r="O20" s="52">
        <f t="shared" si="17"/>
        <v>3.4120734908136496</v>
      </c>
    </row>
    <row r="21" spans="2:15" x14ac:dyDescent="0.25">
      <c r="B21" s="53">
        <v>0.65</v>
      </c>
      <c r="C21" s="54">
        <f t="shared" si="6"/>
        <v>0.76999999999999946</v>
      </c>
      <c r="D21" s="55">
        <f t="shared" si="3"/>
        <v>0.20327999999999988</v>
      </c>
      <c r="E21" s="56">
        <f t="shared" si="7"/>
        <v>31.003937007873986</v>
      </c>
      <c r="F21" s="56">
        <f t="shared" si="8"/>
        <v>22.965879265091864</v>
      </c>
      <c r="G21" s="56">
        <f t="shared" si="9"/>
        <v>18.372703412073491</v>
      </c>
      <c r="H21" s="56">
        <f t="shared" si="10"/>
        <v>11.482939632545932</v>
      </c>
      <c r="I21" s="56">
        <f t="shared" si="11"/>
        <v>9.1863517060367457</v>
      </c>
      <c r="J21" s="56">
        <f t="shared" si="12"/>
        <v>8.0380577427821418</v>
      </c>
      <c r="K21" s="56">
        <f t="shared" si="13"/>
        <v>6.8897637795275593</v>
      </c>
      <c r="L21" s="56">
        <f t="shared" si="14"/>
        <v>4.5931758530183728</v>
      </c>
      <c r="M21" s="56">
        <f t="shared" si="15"/>
        <v>4.0190288713910709</v>
      </c>
      <c r="N21" s="56">
        <f t="shared" si="16"/>
        <v>3.4448818897637796</v>
      </c>
      <c r="O21" s="57">
        <f t="shared" si="17"/>
        <v>2.9855643044619438</v>
      </c>
    </row>
    <row r="22" spans="2:15" x14ac:dyDescent="0.25">
      <c r="B22" s="42">
        <v>0.7</v>
      </c>
      <c r="C22" s="50">
        <f t="shared" si="6"/>
        <v>0.65999999999999948</v>
      </c>
      <c r="D22" s="50">
        <f t="shared" si="3"/>
        <v>0.17423999999999987</v>
      </c>
      <c r="E22" s="51">
        <f t="shared" si="7"/>
        <v>26.574803149606268</v>
      </c>
      <c r="F22" s="51">
        <f t="shared" si="8"/>
        <v>19.685039370078741</v>
      </c>
      <c r="G22" s="51">
        <f t="shared" si="9"/>
        <v>15.748031496062993</v>
      </c>
      <c r="H22" s="51">
        <f t="shared" si="10"/>
        <v>9.8425196850393704</v>
      </c>
      <c r="I22" s="51">
        <f t="shared" si="11"/>
        <v>7.8740157480314963</v>
      </c>
      <c r="J22" s="51">
        <f t="shared" si="12"/>
        <v>6.8897637795275486</v>
      </c>
      <c r="K22" s="51">
        <f t="shared" si="13"/>
        <v>5.9055118110236222</v>
      </c>
      <c r="L22" s="51">
        <f t="shared" si="14"/>
        <v>3.9370078740157481</v>
      </c>
      <c r="M22" s="51">
        <f t="shared" si="15"/>
        <v>3.4448818897637743</v>
      </c>
      <c r="N22" s="51">
        <f t="shared" si="16"/>
        <v>2.9527559055118111</v>
      </c>
      <c r="O22" s="52">
        <f t="shared" si="17"/>
        <v>2.5590551181102379</v>
      </c>
    </row>
    <row r="23" spans="2:15" x14ac:dyDescent="0.25">
      <c r="B23" s="53">
        <v>0.75</v>
      </c>
      <c r="C23" s="54">
        <f t="shared" si="6"/>
        <v>0.54999999999999949</v>
      </c>
      <c r="D23" s="55">
        <f t="shared" si="3"/>
        <v>0.14519999999999988</v>
      </c>
      <c r="E23" s="56">
        <f t="shared" si="7"/>
        <v>22.14566929133855</v>
      </c>
      <c r="F23" s="56">
        <f t="shared" si="8"/>
        <v>16.404199475065617</v>
      </c>
      <c r="G23" s="56">
        <f t="shared" si="9"/>
        <v>13.123359580052494</v>
      </c>
      <c r="H23" s="56">
        <f t="shared" si="10"/>
        <v>8.2020997375328086</v>
      </c>
      <c r="I23" s="56">
        <f t="shared" si="11"/>
        <v>6.5616797900262469</v>
      </c>
      <c r="J23" s="56">
        <f t="shared" si="12"/>
        <v>5.7414698162729554</v>
      </c>
      <c r="K23" s="56">
        <f t="shared" si="13"/>
        <v>4.9212598425196852</v>
      </c>
      <c r="L23" s="56">
        <f t="shared" si="14"/>
        <v>3.2808398950131235</v>
      </c>
      <c r="M23" s="56">
        <f t="shared" si="15"/>
        <v>2.8707349081364777</v>
      </c>
      <c r="N23" s="56">
        <f t="shared" si="16"/>
        <v>2.4606299212598426</v>
      </c>
      <c r="O23" s="57">
        <f t="shared" si="17"/>
        <v>2.132545931758532</v>
      </c>
    </row>
    <row r="24" spans="2:15" x14ac:dyDescent="0.25">
      <c r="B24" s="42">
        <v>0.8</v>
      </c>
      <c r="C24" s="50">
        <f t="shared" si="6"/>
        <v>0.4399999999999995</v>
      </c>
      <c r="D24" s="50">
        <f t="shared" si="3"/>
        <v>0.11615999999999987</v>
      </c>
      <c r="E24" s="51">
        <f t="shared" si="7"/>
        <v>17.716535433070831</v>
      </c>
      <c r="F24" s="51">
        <f t="shared" si="8"/>
        <v>13.123359580052494</v>
      </c>
      <c r="G24" s="51">
        <f t="shared" si="9"/>
        <v>10.498687664041995</v>
      </c>
      <c r="H24" s="51">
        <f t="shared" si="10"/>
        <v>6.5616797900262469</v>
      </c>
      <c r="I24" s="51">
        <f t="shared" si="11"/>
        <v>5.2493438320209975</v>
      </c>
      <c r="J24" s="51">
        <f t="shared" si="12"/>
        <v>4.5931758530183622</v>
      </c>
      <c r="K24" s="51">
        <f t="shared" si="13"/>
        <v>3.9370078740157481</v>
      </c>
      <c r="L24" s="51">
        <f t="shared" si="14"/>
        <v>2.6246719160104988</v>
      </c>
      <c r="M24" s="51">
        <f t="shared" si="15"/>
        <v>2.2965879265091811</v>
      </c>
      <c r="N24" s="51">
        <f t="shared" si="16"/>
        <v>1.9685039370078741</v>
      </c>
      <c r="O24" s="52">
        <f t="shared" si="17"/>
        <v>1.7060367454068259</v>
      </c>
    </row>
    <row r="25" spans="2:15" x14ac:dyDescent="0.25">
      <c r="B25" s="53">
        <v>0.85</v>
      </c>
      <c r="C25" s="54">
        <f t="shared" si="6"/>
        <v>0.32999999999999952</v>
      </c>
      <c r="D25" s="55">
        <f t="shared" si="3"/>
        <v>8.7119999999999878E-2</v>
      </c>
      <c r="E25" s="56">
        <f t="shared" si="7"/>
        <v>13.287401574803114</v>
      </c>
      <c r="F25" s="56">
        <f t="shared" si="8"/>
        <v>9.8425196850393704</v>
      </c>
      <c r="G25" s="56">
        <f t="shared" si="9"/>
        <v>7.8740157480314963</v>
      </c>
      <c r="H25" s="56">
        <f t="shared" si="10"/>
        <v>4.9212598425196852</v>
      </c>
      <c r="I25" s="56">
        <f t="shared" si="11"/>
        <v>3.9370078740157481</v>
      </c>
      <c r="J25" s="56">
        <f t="shared" si="12"/>
        <v>3.444881889763769</v>
      </c>
      <c r="K25" s="56">
        <f t="shared" si="13"/>
        <v>2.9527559055118111</v>
      </c>
      <c r="L25" s="56">
        <f t="shared" si="14"/>
        <v>1.9685039370078741</v>
      </c>
      <c r="M25" s="56">
        <f t="shared" si="15"/>
        <v>1.7224409448818845</v>
      </c>
      <c r="N25" s="56">
        <f t="shared" si="16"/>
        <v>1.4763779527559056</v>
      </c>
      <c r="O25" s="57">
        <f t="shared" si="17"/>
        <v>1.2795275590551198</v>
      </c>
    </row>
    <row r="26" spans="2:15" x14ac:dyDescent="0.25">
      <c r="B26" s="42">
        <v>0.9</v>
      </c>
      <c r="C26" s="50">
        <f t="shared" si="6"/>
        <v>0.21999999999999953</v>
      </c>
      <c r="D26" s="50">
        <f t="shared" si="3"/>
        <v>5.8079999999999882E-2</v>
      </c>
      <c r="E26" s="51">
        <f t="shared" si="7"/>
        <v>8.8582677165353978</v>
      </c>
      <c r="F26" s="51">
        <f t="shared" si="8"/>
        <v>6.5616797900262469</v>
      </c>
      <c r="G26" s="51">
        <f t="shared" si="9"/>
        <v>5.2493438320209975</v>
      </c>
      <c r="H26" s="51">
        <f t="shared" si="10"/>
        <v>3.2808398950131235</v>
      </c>
      <c r="I26" s="51">
        <f t="shared" si="11"/>
        <v>2.6246719160104988</v>
      </c>
      <c r="J26" s="51">
        <f t="shared" si="12"/>
        <v>2.2965879265091758</v>
      </c>
      <c r="K26" s="51">
        <f t="shared" si="13"/>
        <v>1.9685039370078741</v>
      </c>
      <c r="L26" s="51">
        <f t="shared" si="14"/>
        <v>1.3123359580052494</v>
      </c>
      <c r="M26" s="51">
        <f t="shared" si="15"/>
        <v>1.1482939632545879</v>
      </c>
      <c r="N26" s="51">
        <f t="shared" si="16"/>
        <v>0.98425196850393704</v>
      </c>
      <c r="O26" s="52">
        <f t="shared" si="17"/>
        <v>0.85301837270341374</v>
      </c>
    </row>
    <row r="27" spans="2:15" x14ac:dyDescent="0.25">
      <c r="B27" s="53">
        <v>0.95</v>
      </c>
      <c r="C27" s="54">
        <f t="shared" si="6"/>
        <v>0.10999999999999953</v>
      </c>
      <c r="D27" s="55">
        <f t="shared" si="3"/>
        <v>2.9039999999999878E-2</v>
      </c>
      <c r="E27" s="56">
        <f t="shared" si="7"/>
        <v>4.4291338582676811</v>
      </c>
      <c r="F27" s="56">
        <f t="shared" si="8"/>
        <v>3.2808398950131235</v>
      </c>
      <c r="G27" s="56">
        <f t="shared" si="9"/>
        <v>2.6246719160104988</v>
      </c>
      <c r="H27" s="56">
        <f t="shared" si="10"/>
        <v>1.6404199475065617</v>
      </c>
      <c r="I27" s="56">
        <f t="shared" si="11"/>
        <v>1.3123359580052494</v>
      </c>
      <c r="J27" s="56">
        <f t="shared" si="12"/>
        <v>1.1482939632545826</v>
      </c>
      <c r="K27" s="56">
        <f t="shared" si="13"/>
        <v>0.98425196850393704</v>
      </c>
      <c r="L27" s="56">
        <f t="shared" si="14"/>
        <v>0.65616797900262469</v>
      </c>
      <c r="M27" s="56">
        <f t="shared" si="15"/>
        <v>0.57414698162729128</v>
      </c>
      <c r="N27" s="56">
        <f t="shared" si="16"/>
        <v>0.49212598425196852</v>
      </c>
      <c r="O27" s="57">
        <f t="shared" si="17"/>
        <v>0.42650918635170765</v>
      </c>
    </row>
    <row r="28" spans="2:15" ht="15.75" thickBot="1" x14ac:dyDescent="0.3">
      <c r="B28" s="67">
        <v>1</v>
      </c>
      <c r="C28" s="68">
        <v>0</v>
      </c>
      <c r="D28" s="68">
        <f t="shared" si="3"/>
        <v>0</v>
      </c>
      <c r="E28" s="69">
        <f t="shared" si="9"/>
        <v>-3.5527136788005009E-14</v>
      </c>
      <c r="F28" s="69">
        <f t="shared" si="9"/>
        <v>0</v>
      </c>
      <c r="G28" s="69">
        <f t="shared" si="9"/>
        <v>0</v>
      </c>
      <c r="H28" s="69">
        <f t="shared" si="10"/>
        <v>0</v>
      </c>
      <c r="I28" s="69">
        <f t="shared" si="11"/>
        <v>0</v>
      </c>
      <c r="J28" s="69">
        <f t="shared" si="12"/>
        <v>-1.0658141036401503E-14</v>
      </c>
      <c r="K28" s="69">
        <f t="shared" si="13"/>
        <v>0</v>
      </c>
      <c r="L28" s="69">
        <f t="shared" si="14"/>
        <v>0</v>
      </c>
      <c r="M28" s="69">
        <f t="shared" si="15"/>
        <v>-5.3290705182007514E-15</v>
      </c>
      <c r="N28" s="69">
        <f t="shared" si="16"/>
        <v>0</v>
      </c>
      <c r="O28" s="70">
        <f t="shared" si="17"/>
        <v>1.5543122344752192E-15</v>
      </c>
    </row>
    <row r="30" spans="2:15" x14ac:dyDescent="0.25">
      <c r="B30" s="62"/>
    </row>
  </sheetData>
  <sheetProtection algorithmName="SHA-512" hashValue="W4cQLuOHgVeGKLRNUn576msnKR+2GuvdQWJz6Pf0/Ou2LRhrLHhJ4tQ8/6CZk7mW/RwirFuRh+yYku1QuprSmg==" saltValue="Z+A46ouShwGFgC28l9eSuA==" spinCount="100000" sheet="1" objects="1" scenarios="1" selectLockedCells="1" selectUnlockedCells="1"/>
  <mergeCells count="4">
    <mergeCell ref="B5:D5"/>
    <mergeCell ref="G4:O4"/>
    <mergeCell ref="E5:O5"/>
    <mergeCell ref="G3:N3"/>
  </mergeCells>
  <pageMargins left="0.7" right="0.7" top="0.75" bottom="0.75" header="0.3" footer="0.3"/>
  <pageSetup orientation="landscape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A78EE-1231-49AC-B58F-EA0BA14CEADF}">
  <dimension ref="A1:BG637"/>
  <sheetViews>
    <sheetView zoomScale="130" zoomScaleNormal="130" workbookViewId="0">
      <selection activeCell="D8" sqref="D8"/>
    </sheetView>
  </sheetViews>
  <sheetFormatPr defaultRowHeight="15" x14ac:dyDescent="0.25"/>
  <cols>
    <col min="1" max="1" width="1.28515625" style="32" customWidth="1"/>
    <col min="2" max="2" width="9.7109375" customWidth="1"/>
    <col min="3" max="3" width="14.85546875" customWidth="1"/>
    <col min="4" max="4" width="12.7109375" style="118" customWidth="1"/>
    <col min="5" max="5" width="11.7109375" style="118" customWidth="1"/>
    <col min="6" max="6" width="19.140625" style="118" hidden="1" customWidth="1"/>
    <col min="7" max="7" width="21.7109375" style="5" hidden="1" customWidth="1"/>
    <col min="8" max="8" width="8.85546875" hidden="1" customWidth="1"/>
    <col min="9" max="9" width="14.7109375" customWidth="1"/>
    <col min="10" max="10" width="0.42578125" customWidth="1"/>
    <col min="11" max="11" width="17.7109375" customWidth="1"/>
    <col min="12" max="59" width="9.140625" style="32"/>
  </cols>
  <sheetData>
    <row r="1" spans="2:18" ht="6.75" customHeight="1" thickBot="1" x14ac:dyDescent="0.3">
      <c r="B1" s="32"/>
      <c r="C1" s="32"/>
      <c r="D1" s="92"/>
      <c r="E1" s="92"/>
      <c r="F1" s="92"/>
      <c r="G1" s="33"/>
      <c r="H1" s="32"/>
      <c r="I1" s="32"/>
      <c r="J1" s="32"/>
      <c r="K1" s="32"/>
    </row>
    <row r="2" spans="2:18" ht="27.75" customHeight="1" x14ac:dyDescent="0.25">
      <c r="B2" s="131" t="s">
        <v>79</v>
      </c>
      <c r="C2" s="132"/>
      <c r="D2" s="132"/>
      <c r="E2" s="132"/>
      <c r="F2" s="132"/>
      <c r="G2" s="132"/>
      <c r="H2" s="132"/>
      <c r="I2" s="132"/>
      <c r="J2" s="132"/>
      <c r="K2" s="133"/>
    </row>
    <row r="3" spans="2:18" ht="20.25" customHeight="1" thickBot="1" x14ac:dyDescent="0.3">
      <c r="B3" s="122" t="s">
        <v>72</v>
      </c>
      <c r="C3" s="123"/>
      <c r="D3" s="123"/>
      <c r="E3" s="123"/>
      <c r="F3" s="123"/>
      <c r="G3" s="123"/>
      <c r="H3" s="123"/>
      <c r="I3" s="123"/>
      <c r="J3" s="123"/>
      <c r="K3" s="124"/>
    </row>
    <row r="4" spans="2:18" ht="69" customHeight="1" x14ac:dyDescent="0.25">
      <c r="B4" s="93" t="s">
        <v>71</v>
      </c>
      <c r="C4" s="94" t="s">
        <v>76</v>
      </c>
      <c r="D4" s="94" t="s">
        <v>75</v>
      </c>
      <c r="E4" s="94" t="s">
        <v>33</v>
      </c>
      <c r="F4" s="94" t="s">
        <v>30</v>
      </c>
      <c r="G4" s="94" t="s">
        <v>31</v>
      </c>
      <c r="H4" s="94"/>
      <c r="I4" s="94" t="s">
        <v>63</v>
      </c>
      <c r="J4" s="95"/>
      <c r="K4" s="96" t="s">
        <v>67</v>
      </c>
    </row>
    <row r="5" spans="2:18" x14ac:dyDescent="0.25">
      <c r="B5" s="97">
        <v>32</v>
      </c>
      <c r="C5" s="24">
        <v>1</v>
      </c>
      <c r="D5" s="60"/>
      <c r="E5" s="60"/>
      <c r="F5" s="98">
        <f>'Olav Workings'!$G$21</f>
        <v>3.7297512056897859E-2</v>
      </c>
      <c r="G5" s="98">
        <f t="shared" ref="G5:G6" si="0">D5*E5*F5</f>
        <v>0</v>
      </c>
      <c r="H5" s="99"/>
      <c r="I5" s="98">
        <f t="shared" ref="I5:I6" si="1">G5*2.2</f>
        <v>0</v>
      </c>
      <c r="J5" s="100"/>
      <c r="K5" s="101">
        <f>I5/'Olav Workings'!$M$4</f>
        <v>0</v>
      </c>
    </row>
    <row r="6" spans="2:18" x14ac:dyDescent="0.25">
      <c r="B6" s="97">
        <v>40</v>
      </c>
      <c r="C6" s="24">
        <v>1</v>
      </c>
      <c r="D6" s="60"/>
      <c r="E6" s="60"/>
      <c r="F6" s="98">
        <f>'Olav Workings'!$G$22</f>
        <v>5.0114526509439997E-2</v>
      </c>
      <c r="G6" s="98">
        <f t="shared" si="0"/>
        <v>0</v>
      </c>
      <c r="H6" s="99"/>
      <c r="I6" s="98">
        <f t="shared" si="1"/>
        <v>0</v>
      </c>
      <c r="J6" s="100"/>
      <c r="K6" s="101">
        <f>I6/'Olav Workings'!$M$4</f>
        <v>0</v>
      </c>
    </row>
    <row r="7" spans="2:18" x14ac:dyDescent="0.25">
      <c r="B7" s="97">
        <v>50</v>
      </c>
      <c r="C7" s="102">
        <v>2</v>
      </c>
      <c r="D7" s="60"/>
      <c r="E7" s="60"/>
      <c r="F7" s="98">
        <f>'Olav Workings'!$G$23</f>
        <v>6.293154096198221E-2</v>
      </c>
      <c r="G7" s="98">
        <f t="shared" ref="G7:G15" si="2">D7*E7*F7</f>
        <v>0</v>
      </c>
      <c r="H7" s="99"/>
      <c r="I7" s="98">
        <f>G7*2.2</f>
        <v>0</v>
      </c>
      <c r="J7" s="103"/>
      <c r="K7" s="101">
        <f>I7/'Olav Workings'!$M$4</f>
        <v>0</v>
      </c>
    </row>
    <row r="8" spans="2:18" x14ac:dyDescent="0.25">
      <c r="B8" s="97">
        <v>75</v>
      </c>
      <c r="C8" s="102">
        <v>2</v>
      </c>
      <c r="D8" s="60"/>
      <c r="E8" s="60"/>
      <c r="F8" s="98">
        <f>'Olav Workings'!$G$24</f>
        <v>9.4974077093337592E-2</v>
      </c>
      <c r="G8" s="98">
        <f t="shared" si="2"/>
        <v>0</v>
      </c>
      <c r="H8" s="99"/>
      <c r="I8" s="98">
        <f t="shared" ref="I8:I15" si="3">G8*2.2</f>
        <v>0</v>
      </c>
      <c r="J8" s="103"/>
      <c r="K8" s="101">
        <f>I8/'Olav Workings'!$M$4</f>
        <v>0</v>
      </c>
    </row>
    <row r="9" spans="2:18" x14ac:dyDescent="0.25">
      <c r="B9" s="97">
        <v>100</v>
      </c>
      <c r="C9" s="102" t="s">
        <v>46</v>
      </c>
      <c r="D9" s="60"/>
      <c r="E9" s="60"/>
      <c r="F9" s="98">
        <f>'Olav Workings'!$G$25</f>
        <v>0.12701661322469349</v>
      </c>
      <c r="G9" s="98">
        <f t="shared" si="2"/>
        <v>0</v>
      </c>
      <c r="H9" s="99"/>
      <c r="I9" s="98">
        <f t="shared" si="3"/>
        <v>0</v>
      </c>
      <c r="J9" s="103"/>
      <c r="K9" s="101">
        <f>I9/'Olav Workings'!$M$4</f>
        <v>0</v>
      </c>
    </row>
    <row r="10" spans="2:18" x14ac:dyDescent="0.25">
      <c r="B10" s="97">
        <v>125</v>
      </c>
      <c r="C10" s="102" t="s">
        <v>46</v>
      </c>
      <c r="D10" s="60"/>
      <c r="E10" s="60"/>
      <c r="F10" s="98">
        <f>'Olav Workings'!$G$26</f>
        <v>0.15905914935604837</v>
      </c>
      <c r="G10" s="98">
        <f t="shared" si="2"/>
        <v>0</v>
      </c>
      <c r="H10" s="99"/>
      <c r="I10" s="98">
        <f t="shared" si="3"/>
        <v>0</v>
      </c>
      <c r="J10" s="103"/>
      <c r="K10" s="101">
        <f>I10/'Olav Workings'!$M$4</f>
        <v>0</v>
      </c>
      <c r="R10" s="91"/>
    </row>
    <row r="11" spans="2:18" x14ac:dyDescent="0.25">
      <c r="B11" s="97">
        <v>150</v>
      </c>
      <c r="C11" s="102" t="s">
        <v>50</v>
      </c>
      <c r="D11" s="60"/>
      <c r="E11" s="60"/>
      <c r="F11" s="98">
        <f>'Olav Workings'!$G$27</f>
        <v>0.19110168548740522</v>
      </c>
      <c r="G11" s="98">
        <f t="shared" si="2"/>
        <v>0</v>
      </c>
      <c r="H11" s="99"/>
      <c r="I11" s="98">
        <f t="shared" si="3"/>
        <v>0</v>
      </c>
      <c r="J11" s="103"/>
      <c r="K11" s="101">
        <f>I11/'Olav Workings'!$M$4</f>
        <v>0</v>
      </c>
    </row>
    <row r="12" spans="2:18" x14ac:dyDescent="0.25">
      <c r="B12" s="97">
        <v>200</v>
      </c>
      <c r="C12" s="102" t="s">
        <v>52</v>
      </c>
      <c r="D12" s="60"/>
      <c r="E12" s="60"/>
      <c r="F12" s="98">
        <f>'Olav Workings'!$G$28</f>
        <v>0.25518675775011629</v>
      </c>
      <c r="G12" s="98">
        <f t="shared" si="2"/>
        <v>0</v>
      </c>
      <c r="H12" s="99"/>
      <c r="I12" s="98">
        <f t="shared" si="3"/>
        <v>0</v>
      </c>
      <c r="J12" s="103"/>
      <c r="K12" s="101">
        <f>I12/'Olav Workings'!$M$4</f>
        <v>0</v>
      </c>
    </row>
    <row r="13" spans="2:18" x14ac:dyDescent="0.25">
      <c r="B13" s="97">
        <v>225</v>
      </c>
      <c r="C13" s="102" t="s">
        <v>54</v>
      </c>
      <c r="D13" s="60"/>
      <c r="E13" s="60"/>
      <c r="F13" s="98">
        <f>'Olav Workings'!$G$29</f>
        <v>0.28722929388147184</v>
      </c>
      <c r="G13" s="98">
        <f t="shared" si="2"/>
        <v>0</v>
      </c>
      <c r="H13" s="99"/>
      <c r="I13" s="98">
        <f t="shared" si="3"/>
        <v>0</v>
      </c>
      <c r="J13" s="103"/>
      <c r="K13" s="101">
        <f>I13/'Olav Workings'!$M$4</f>
        <v>0</v>
      </c>
    </row>
    <row r="14" spans="2:18" x14ac:dyDescent="0.25">
      <c r="B14" s="97">
        <v>250</v>
      </c>
      <c r="C14" s="102" t="s">
        <v>54</v>
      </c>
      <c r="D14" s="60"/>
      <c r="E14" s="60"/>
      <c r="F14" s="98">
        <f>'Olav Workings'!$G$30</f>
        <v>0.31927183001282744</v>
      </c>
      <c r="G14" s="98">
        <f t="shared" si="2"/>
        <v>0</v>
      </c>
      <c r="H14" s="99"/>
      <c r="I14" s="98">
        <f t="shared" si="3"/>
        <v>0</v>
      </c>
      <c r="J14" s="103"/>
      <c r="K14" s="101">
        <f>I14/'Olav Workings'!$M$4</f>
        <v>0</v>
      </c>
    </row>
    <row r="15" spans="2:18" ht="15.75" thickBot="1" x14ac:dyDescent="0.3">
      <c r="B15" s="104">
        <v>300</v>
      </c>
      <c r="C15" s="105" t="s">
        <v>56</v>
      </c>
      <c r="D15" s="61"/>
      <c r="E15" s="61"/>
      <c r="F15" s="106">
        <f>'Olav Workings'!$G$31</f>
        <v>0.38335690227554114</v>
      </c>
      <c r="G15" s="106">
        <f t="shared" si="2"/>
        <v>0</v>
      </c>
      <c r="H15" s="107"/>
      <c r="I15" s="106">
        <f t="shared" si="3"/>
        <v>0</v>
      </c>
      <c r="J15" s="108"/>
      <c r="K15" s="109">
        <f>I15/'Olav Workings'!$M$4</f>
        <v>0</v>
      </c>
    </row>
    <row r="16" spans="2:18" s="32" customFormat="1" x14ac:dyDescent="0.25">
      <c r="D16" s="92"/>
      <c r="E16" s="92"/>
      <c r="F16" s="92"/>
      <c r="G16" s="33"/>
    </row>
    <row r="17" spans="4:7" s="32" customFormat="1" x14ac:dyDescent="0.25">
      <c r="D17" s="92"/>
      <c r="E17" s="92"/>
      <c r="F17" s="92"/>
      <c r="G17" s="33"/>
    </row>
    <row r="18" spans="4:7" s="32" customFormat="1" x14ac:dyDescent="0.25">
      <c r="D18" s="92"/>
      <c r="E18" s="92"/>
      <c r="F18" s="92"/>
      <c r="G18" s="33"/>
    </row>
    <row r="19" spans="4:7" s="32" customFormat="1" x14ac:dyDescent="0.25">
      <c r="D19" s="92"/>
      <c r="E19" s="92"/>
      <c r="F19" s="92"/>
      <c r="G19" s="33"/>
    </row>
    <row r="20" spans="4:7" s="32" customFormat="1" x14ac:dyDescent="0.25">
      <c r="D20" s="92"/>
      <c r="E20" s="92"/>
      <c r="F20" s="92"/>
      <c r="G20" s="33"/>
    </row>
    <row r="21" spans="4:7" s="32" customFormat="1" x14ac:dyDescent="0.25">
      <c r="D21" s="92"/>
      <c r="E21" s="92"/>
      <c r="F21" s="92"/>
      <c r="G21" s="33"/>
    </row>
    <row r="22" spans="4:7" s="32" customFormat="1" x14ac:dyDescent="0.25">
      <c r="D22" s="92"/>
      <c r="E22" s="92"/>
      <c r="F22" s="92"/>
      <c r="G22" s="33"/>
    </row>
    <row r="23" spans="4:7" s="32" customFormat="1" x14ac:dyDescent="0.25">
      <c r="D23" s="92"/>
      <c r="E23" s="92"/>
      <c r="F23" s="92"/>
      <c r="G23" s="33"/>
    </row>
    <row r="24" spans="4:7" s="32" customFormat="1" x14ac:dyDescent="0.25">
      <c r="D24" s="92"/>
      <c r="E24" s="92"/>
      <c r="F24" s="92"/>
      <c r="G24" s="33"/>
    </row>
    <row r="25" spans="4:7" s="32" customFormat="1" x14ac:dyDescent="0.25">
      <c r="D25" s="92"/>
      <c r="E25" s="92"/>
      <c r="F25" s="92"/>
      <c r="G25" s="33"/>
    </row>
    <row r="26" spans="4:7" s="32" customFormat="1" x14ac:dyDescent="0.25">
      <c r="D26" s="92"/>
      <c r="E26" s="92"/>
      <c r="F26" s="92"/>
      <c r="G26" s="33"/>
    </row>
    <row r="27" spans="4:7" s="32" customFormat="1" x14ac:dyDescent="0.25">
      <c r="D27" s="92"/>
      <c r="E27" s="92"/>
      <c r="F27" s="92"/>
      <c r="G27" s="33"/>
    </row>
    <row r="28" spans="4:7" s="32" customFormat="1" x14ac:dyDescent="0.25">
      <c r="D28" s="92"/>
      <c r="E28" s="92"/>
      <c r="F28" s="92"/>
      <c r="G28" s="33"/>
    </row>
    <row r="29" spans="4:7" s="32" customFormat="1" x14ac:dyDescent="0.25">
      <c r="D29" s="92"/>
      <c r="E29" s="92"/>
      <c r="F29" s="92"/>
      <c r="G29" s="33"/>
    </row>
    <row r="30" spans="4:7" s="32" customFormat="1" x14ac:dyDescent="0.25">
      <c r="D30" s="92"/>
      <c r="E30" s="92"/>
      <c r="F30" s="92"/>
      <c r="G30" s="33"/>
    </row>
    <row r="31" spans="4:7" s="32" customFormat="1" x14ac:dyDescent="0.25">
      <c r="D31" s="92"/>
      <c r="E31" s="92"/>
      <c r="F31" s="92"/>
      <c r="G31" s="33"/>
    </row>
    <row r="32" spans="4:7" s="32" customFormat="1" x14ac:dyDescent="0.25">
      <c r="D32" s="92"/>
      <c r="E32" s="92"/>
      <c r="F32" s="92"/>
      <c r="G32" s="33"/>
    </row>
    <row r="33" spans="4:7" s="32" customFormat="1" x14ac:dyDescent="0.25">
      <c r="D33" s="92"/>
      <c r="E33" s="92"/>
      <c r="F33" s="92"/>
      <c r="G33" s="33"/>
    </row>
    <row r="34" spans="4:7" s="32" customFormat="1" x14ac:dyDescent="0.25">
      <c r="D34" s="92"/>
      <c r="E34" s="92"/>
      <c r="F34" s="92"/>
      <c r="G34" s="33"/>
    </row>
    <row r="35" spans="4:7" s="32" customFormat="1" x14ac:dyDescent="0.25">
      <c r="D35" s="92"/>
      <c r="E35" s="92"/>
      <c r="F35" s="92"/>
      <c r="G35" s="33"/>
    </row>
    <row r="36" spans="4:7" s="32" customFormat="1" x14ac:dyDescent="0.25">
      <c r="D36" s="92"/>
      <c r="E36" s="92"/>
      <c r="F36" s="92"/>
      <c r="G36" s="33"/>
    </row>
    <row r="37" spans="4:7" s="32" customFormat="1" x14ac:dyDescent="0.25">
      <c r="D37" s="92"/>
      <c r="E37" s="92"/>
      <c r="F37" s="92"/>
      <c r="G37" s="33"/>
    </row>
    <row r="38" spans="4:7" s="32" customFormat="1" x14ac:dyDescent="0.25">
      <c r="D38" s="92"/>
      <c r="E38" s="92"/>
      <c r="F38" s="92"/>
      <c r="G38" s="33"/>
    </row>
    <row r="39" spans="4:7" s="32" customFormat="1" x14ac:dyDescent="0.25">
      <c r="D39" s="92"/>
      <c r="E39" s="92"/>
      <c r="F39" s="92"/>
      <c r="G39" s="33"/>
    </row>
    <row r="40" spans="4:7" s="32" customFormat="1" x14ac:dyDescent="0.25">
      <c r="D40" s="92"/>
      <c r="E40" s="92"/>
      <c r="F40" s="92"/>
      <c r="G40" s="33"/>
    </row>
    <row r="41" spans="4:7" s="32" customFormat="1" x14ac:dyDescent="0.25">
      <c r="D41" s="92"/>
      <c r="E41" s="92"/>
      <c r="F41" s="92"/>
      <c r="G41" s="33"/>
    </row>
    <row r="42" spans="4:7" s="32" customFormat="1" x14ac:dyDescent="0.25">
      <c r="D42" s="92"/>
      <c r="E42" s="92"/>
      <c r="F42" s="92"/>
      <c r="G42" s="33"/>
    </row>
    <row r="43" spans="4:7" s="32" customFormat="1" x14ac:dyDescent="0.25">
      <c r="D43" s="92"/>
      <c r="E43" s="92"/>
      <c r="F43" s="92"/>
      <c r="G43" s="33"/>
    </row>
    <row r="44" spans="4:7" s="32" customFormat="1" x14ac:dyDescent="0.25">
      <c r="D44" s="92"/>
      <c r="E44" s="92"/>
      <c r="F44" s="92"/>
      <c r="G44" s="33"/>
    </row>
    <row r="45" spans="4:7" s="32" customFormat="1" x14ac:dyDescent="0.25">
      <c r="D45" s="92"/>
      <c r="E45" s="92"/>
      <c r="F45" s="92"/>
      <c r="G45" s="33"/>
    </row>
    <row r="46" spans="4:7" s="32" customFormat="1" x14ac:dyDescent="0.25">
      <c r="D46" s="92"/>
      <c r="E46" s="92"/>
      <c r="F46" s="92"/>
      <c r="G46" s="33"/>
    </row>
    <row r="47" spans="4:7" s="32" customFormat="1" x14ac:dyDescent="0.25">
      <c r="D47" s="92"/>
      <c r="E47" s="92"/>
      <c r="F47" s="92"/>
      <c r="G47" s="33"/>
    </row>
    <row r="48" spans="4:7" s="32" customFormat="1" x14ac:dyDescent="0.25">
      <c r="D48" s="92"/>
      <c r="E48" s="92"/>
      <c r="F48" s="92"/>
      <c r="G48" s="33"/>
    </row>
    <row r="49" spans="4:7" s="32" customFormat="1" x14ac:dyDescent="0.25">
      <c r="D49" s="92"/>
      <c r="E49" s="92"/>
      <c r="F49" s="92"/>
      <c r="G49" s="33"/>
    </row>
    <row r="50" spans="4:7" s="32" customFormat="1" x14ac:dyDescent="0.25">
      <c r="D50" s="92"/>
      <c r="E50" s="92"/>
      <c r="F50" s="92"/>
      <c r="G50" s="33"/>
    </row>
    <row r="51" spans="4:7" s="32" customFormat="1" x14ac:dyDescent="0.25">
      <c r="D51" s="92"/>
      <c r="E51" s="92"/>
      <c r="F51" s="92"/>
      <c r="G51" s="33"/>
    </row>
    <row r="52" spans="4:7" s="32" customFormat="1" x14ac:dyDescent="0.25">
      <c r="D52" s="92"/>
      <c r="E52" s="92"/>
      <c r="F52" s="92"/>
      <c r="G52" s="33"/>
    </row>
    <row r="53" spans="4:7" s="32" customFormat="1" x14ac:dyDescent="0.25">
      <c r="D53" s="92"/>
      <c r="E53" s="92"/>
      <c r="F53" s="92"/>
      <c r="G53" s="33"/>
    </row>
    <row r="54" spans="4:7" s="32" customFormat="1" x14ac:dyDescent="0.25">
      <c r="D54" s="92"/>
      <c r="E54" s="92"/>
      <c r="F54" s="92"/>
      <c r="G54" s="33"/>
    </row>
    <row r="55" spans="4:7" s="32" customFormat="1" x14ac:dyDescent="0.25">
      <c r="D55" s="92"/>
      <c r="E55" s="92"/>
      <c r="F55" s="92"/>
      <c r="G55" s="33"/>
    </row>
    <row r="56" spans="4:7" s="32" customFormat="1" x14ac:dyDescent="0.25">
      <c r="D56" s="92"/>
      <c r="E56" s="92"/>
      <c r="F56" s="92"/>
      <c r="G56" s="33"/>
    </row>
    <row r="57" spans="4:7" s="32" customFormat="1" x14ac:dyDescent="0.25">
      <c r="D57" s="92"/>
      <c r="E57" s="92"/>
      <c r="F57" s="92"/>
      <c r="G57" s="33"/>
    </row>
    <row r="58" spans="4:7" s="32" customFormat="1" x14ac:dyDescent="0.25">
      <c r="D58" s="92"/>
      <c r="E58" s="92"/>
      <c r="F58" s="92"/>
      <c r="G58" s="33"/>
    </row>
    <row r="59" spans="4:7" s="32" customFormat="1" x14ac:dyDescent="0.25">
      <c r="D59" s="92"/>
      <c r="E59" s="92"/>
      <c r="F59" s="92"/>
      <c r="G59" s="33"/>
    </row>
    <row r="60" spans="4:7" s="32" customFormat="1" x14ac:dyDescent="0.25">
      <c r="D60" s="92"/>
      <c r="E60" s="92"/>
      <c r="F60" s="92"/>
      <c r="G60" s="33"/>
    </row>
    <row r="61" spans="4:7" s="32" customFormat="1" x14ac:dyDescent="0.25">
      <c r="D61" s="92"/>
      <c r="E61" s="92"/>
      <c r="F61" s="92"/>
      <c r="G61" s="33"/>
    </row>
    <row r="62" spans="4:7" s="32" customFormat="1" x14ac:dyDescent="0.25">
      <c r="D62" s="92"/>
      <c r="E62" s="92"/>
      <c r="F62" s="92"/>
      <c r="G62" s="33"/>
    </row>
    <row r="63" spans="4:7" s="32" customFormat="1" x14ac:dyDescent="0.25">
      <c r="D63" s="92"/>
      <c r="E63" s="92"/>
      <c r="F63" s="92"/>
      <c r="G63" s="33"/>
    </row>
    <row r="64" spans="4:7" s="32" customFormat="1" x14ac:dyDescent="0.25">
      <c r="D64" s="92"/>
      <c r="E64" s="92"/>
      <c r="F64" s="92"/>
      <c r="G64" s="33"/>
    </row>
    <row r="65" spans="4:7" s="32" customFormat="1" x14ac:dyDescent="0.25">
      <c r="D65" s="92"/>
      <c r="E65" s="92"/>
      <c r="F65" s="92"/>
      <c r="G65" s="33"/>
    </row>
    <row r="66" spans="4:7" s="32" customFormat="1" x14ac:dyDescent="0.25">
      <c r="D66" s="92"/>
      <c r="E66" s="92"/>
      <c r="F66" s="92"/>
      <c r="G66" s="33"/>
    </row>
    <row r="67" spans="4:7" s="32" customFormat="1" x14ac:dyDescent="0.25">
      <c r="D67" s="92"/>
      <c r="E67" s="92"/>
      <c r="F67" s="92"/>
      <c r="G67" s="33"/>
    </row>
    <row r="68" spans="4:7" s="32" customFormat="1" x14ac:dyDescent="0.25">
      <c r="D68" s="92"/>
      <c r="E68" s="92"/>
      <c r="F68" s="92"/>
      <c r="G68" s="33"/>
    </row>
    <row r="69" spans="4:7" s="32" customFormat="1" x14ac:dyDescent="0.25">
      <c r="D69" s="92"/>
      <c r="E69" s="92"/>
      <c r="F69" s="92"/>
      <c r="G69" s="33"/>
    </row>
    <row r="70" spans="4:7" s="32" customFormat="1" x14ac:dyDescent="0.25">
      <c r="D70" s="92"/>
      <c r="E70" s="92"/>
      <c r="F70" s="92"/>
      <c r="G70" s="33"/>
    </row>
    <row r="71" spans="4:7" s="32" customFormat="1" x14ac:dyDescent="0.25">
      <c r="D71" s="92"/>
      <c r="E71" s="92"/>
      <c r="F71" s="92"/>
      <c r="G71" s="33"/>
    </row>
    <row r="72" spans="4:7" s="32" customFormat="1" x14ac:dyDescent="0.25">
      <c r="D72" s="92"/>
      <c r="E72" s="92"/>
      <c r="F72" s="92"/>
      <c r="G72" s="33"/>
    </row>
    <row r="73" spans="4:7" s="32" customFormat="1" x14ac:dyDescent="0.25">
      <c r="D73" s="92"/>
      <c r="E73" s="92"/>
      <c r="F73" s="92"/>
      <c r="G73" s="33"/>
    </row>
    <row r="74" spans="4:7" s="32" customFormat="1" x14ac:dyDescent="0.25">
      <c r="D74" s="92"/>
      <c r="E74" s="92"/>
      <c r="F74" s="92"/>
      <c r="G74" s="33"/>
    </row>
    <row r="75" spans="4:7" s="32" customFormat="1" x14ac:dyDescent="0.25">
      <c r="D75" s="92"/>
      <c r="E75" s="92"/>
      <c r="F75" s="92"/>
      <c r="G75" s="33"/>
    </row>
    <row r="76" spans="4:7" s="32" customFormat="1" x14ac:dyDescent="0.25">
      <c r="D76" s="92"/>
      <c r="E76" s="92"/>
      <c r="F76" s="92"/>
      <c r="G76" s="33"/>
    </row>
    <row r="77" spans="4:7" s="32" customFormat="1" x14ac:dyDescent="0.25">
      <c r="D77" s="92"/>
      <c r="E77" s="92"/>
      <c r="F77" s="92"/>
      <c r="G77" s="33"/>
    </row>
    <row r="78" spans="4:7" s="32" customFormat="1" x14ac:dyDescent="0.25">
      <c r="D78" s="92"/>
      <c r="E78" s="92"/>
      <c r="F78" s="92"/>
      <c r="G78" s="33"/>
    </row>
    <row r="79" spans="4:7" s="32" customFormat="1" x14ac:dyDescent="0.25">
      <c r="D79" s="92"/>
      <c r="E79" s="92"/>
      <c r="F79" s="92"/>
      <c r="G79" s="33"/>
    </row>
    <row r="80" spans="4:7" s="32" customFormat="1" x14ac:dyDescent="0.25">
      <c r="D80" s="92"/>
      <c r="E80" s="92"/>
      <c r="F80" s="92"/>
      <c r="G80" s="33"/>
    </row>
    <row r="81" spans="4:7" s="32" customFormat="1" x14ac:dyDescent="0.25">
      <c r="D81" s="92"/>
      <c r="E81" s="92"/>
      <c r="F81" s="92"/>
      <c r="G81" s="33"/>
    </row>
    <row r="82" spans="4:7" s="32" customFormat="1" x14ac:dyDescent="0.25">
      <c r="D82" s="92"/>
      <c r="E82" s="92"/>
      <c r="F82" s="92"/>
      <c r="G82" s="33"/>
    </row>
    <row r="83" spans="4:7" s="32" customFormat="1" x14ac:dyDescent="0.25">
      <c r="D83" s="92"/>
      <c r="E83" s="92"/>
      <c r="F83" s="92"/>
      <c r="G83" s="33"/>
    </row>
    <row r="84" spans="4:7" s="32" customFormat="1" x14ac:dyDescent="0.25">
      <c r="D84" s="92"/>
      <c r="E84" s="92"/>
      <c r="F84" s="92"/>
      <c r="G84" s="33"/>
    </row>
    <row r="85" spans="4:7" s="32" customFormat="1" x14ac:dyDescent="0.25">
      <c r="D85" s="92"/>
      <c r="E85" s="92"/>
      <c r="F85" s="92"/>
      <c r="G85" s="33"/>
    </row>
    <row r="86" spans="4:7" s="32" customFormat="1" x14ac:dyDescent="0.25">
      <c r="D86" s="92"/>
      <c r="E86" s="92"/>
      <c r="F86" s="92"/>
      <c r="G86" s="33"/>
    </row>
    <row r="87" spans="4:7" s="32" customFormat="1" x14ac:dyDescent="0.25">
      <c r="D87" s="92"/>
      <c r="E87" s="92"/>
      <c r="F87" s="92"/>
      <c r="G87" s="33"/>
    </row>
    <row r="88" spans="4:7" s="32" customFormat="1" x14ac:dyDescent="0.25">
      <c r="D88" s="92"/>
      <c r="E88" s="92"/>
      <c r="F88" s="92"/>
      <c r="G88" s="33"/>
    </row>
    <row r="89" spans="4:7" s="32" customFormat="1" x14ac:dyDescent="0.25">
      <c r="D89" s="92"/>
      <c r="E89" s="92"/>
      <c r="F89" s="92"/>
      <c r="G89" s="33"/>
    </row>
    <row r="90" spans="4:7" s="32" customFormat="1" x14ac:dyDescent="0.25">
      <c r="D90" s="92"/>
      <c r="E90" s="92"/>
      <c r="F90" s="92"/>
      <c r="G90" s="33"/>
    </row>
    <row r="91" spans="4:7" s="32" customFormat="1" x14ac:dyDescent="0.25">
      <c r="D91" s="92"/>
      <c r="E91" s="92"/>
      <c r="F91" s="92"/>
      <c r="G91" s="33"/>
    </row>
    <row r="92" spans="4:7" s="32" customFormat="1" x14ac:dyDescent="0.25">
      <c r="D92" s="92"/>
      <c r="E92" s="92"/>
      <c r="F92" s="92"/>
      <c r="G92" s="33"/>
    </row>
    <row r="93" spans="4:7" s="32" customFormat="1" x14ac:dyDescent="0.25">
      <c r="D93" s="92"/>
      <c r="E93" s="92"/>
      <c r="F93" s="92"/>
      <c r="G93" s="33"/>
    </row>
    <row r="94" spans="4:7" s="32" customFormat="1" x14ac:dyDescent="0.25">
      <c r="D94" s="92"/>
      <c r="E94" s="92"/>
      <c r="F94" s="92"/>
      <c r="G94" s="33"/>
    </row>
    <row r="95" spans="4:7" s="32" customFormat="1" x14ac:dyDescent="0.25">
      <c r="D95" s="92"/>
      <c r="E95" s="92"/>
      <c r="F95" s="92"/>
      <c r="G95" s="33"/>
    </row>
    <row r="96" spans="4:7" s="32" customFormat="1" x14ac:dyDescent="0.25">
      <c r="D96" s="92"/>
      <c r="E96" s="92"/>
      <c r="F96" s="92"/>
      <c r="G96" s="33"/>
    </row>
    <row r="97" spans="4:7" s="32" customFormat="1" x14ac:dyDescent="0.25">
      <c r="D97" s="92"/>
      <c r="E97" s="92"/>
      <c r="F97" s="92"/>
      <c r="G97" s="33"/>
    </row>
    <row r="98" spans="4:7" s="32" customFormat="1" x14ac:dyDescent="0.25">
      <c r="D98" s="92"/>
      <c r="E98" s="92"/>
      <c r="F98" s="92"/>
      <c r="G98" s="33"/>
    </row>
    <row r="99" spans="4:7" s="32" customFormat="1" x14ac:dyDescent="0.25">
      <c r="D99" s="92"/>
      <c r="E99" s="92"/>
      <c r="F99" s="92"/>
      <c r="G99" s="33"/>
    </row>
    <row r="100" spans="4:7" s="32" customFormat="1" x14ac:dyDescent="0.25">
      <c r="D100" s="92"/>
      <c r="E100" s="92"/>
      <c r="F100" s="92"/>
      <c r="G100" s="33"/>
    </row>
    <row r="101" spans="4:7" s="32" customFormat="1" x14ac:dyDescent="0.25">
      <c r="D101" s="92"/>
      <c r="E101" s="92"/>
      <c r="F101" s="92"/>
      <c r="G101" s="33"/>
    </row>
    <row r="102" spans="4:7" s="32" customFormat="1" x14ac:dyDescent="0.25">
      <c r="D102" s="92"/>
      <c r="E102" s="92"/>
      <c r="F102" s="92"/>
      <c r="G102" s="33"/>
    </row>
    <row r="103" spans="4:7" s="32" customFormat="1" x14ac:dyDescent="0.25">
      <c r="D103" s="92"/>
      <c r="E103" s="92"/>
      <c r="F103" s="92"/>
      <c r="G103" s="33"/>
    </row>
    <row r="104" spans="4:7" s="32" customFormat="1" x14ac:dyDescent="0.25">
      <c r="D104" s="92"/>
      <c r="E104" s="92"/>
      <c r="F104" s="92"/>
      <c r="G104" s="33"/>
    </row>
    <row r="105" spans="4:7" s="32" customFormat="1" x14ac:dyDescent="0.25">
      <c r="D105" s="92"/>
      <c r="E105" s="92"/>
      <c r="F105" s="92"/>
      <c r="G105" s="33"/>
    </row>
    <row r="106" spans="4:7" s="32" customFormat="1" x14ac:dyDescent="0.25">
      <c r="D106" s="92"/>
      <c r="E106" s="92"/>
      <c r="F106" s="92"/>
      <c r="G106" s="33"/>
    </row>
    <row r="107" spans="4:7" s="32" customFormat="1" x14ac:dyDescent="0.25">
      <c r="D107" s="92"/>
      <c r="E107" s="92"/>
      <c r="F107" s="92"/>
      <c r="G107" s="33"/>
    </row>
    <row r="108" spans="4:7" s="32" customFormat="1" x14ac:dyDescent="0.25">
      <c r="D108" s="92"/>
      <c r="E108" s="92"/>
      <c r="F108" s="92"/>
      <c r="G108" s="33"/>
    </row>
    <row r="109" spans="4:7" s="32" customFormat="1" x14ac:dyDescent="0.25">
      <c r="D109" s="92"/>
      <c r="E109" s="92"/>
      <c r="F109" s="92"/>
      <c r="G109" s="33"/>
    </row>
    <row r="110" spans="4:7" s="32" customFormat="1" x14ac:dyDescent="0.25">
      <c r="D110" s="92"/>
      <c r="E110" s="92"/>
      <c r="F110" s="92"/>
      <c r="G110" s="33"/>
    </row>
    <row r="111" spans="4:7" s="32" customFormat="1" x14ac:dyDescent="0.25">
      <c r="D111" s="92"/>
      <c r="E111" s="92"/>
      <c r="F111" s="92"/>
      <c r="G111" s="33"/>
    </row>
    <row r="112" spans="4:7" s="32" customFormat="1" x14ac:dyDescent="0.25">
      <c r="D112" s="92"/>
      <c r="E112" s="92"/>
      <c r="F112" s="92"/>
      <c r="G112" s="33"/>
    </row>
    <row r="113" spans="4:7" s="32" customFormat="1" x14ac:dyDescent="0.25">
      <c r="D113" s="92"/>
      <c r="E113" s="92"/>
      <c r="F113" s="92"/>
      <c r="G113" s="33"/>
    </row>
    <row r="114" spans="4:7" s="32" customFormat="1" x14ac:dyDescent="0.25">
      <c r="D114" s="92"/>
      <c r="E114" s="92"/>
      <c r="F114" s="92"/>
      <c r="G114" s="33"/>
    </row>
    <row r="115" spans="4:7" s="32" customFormat="1" x14ac:dyDescent="0.25">
      <c r="D115" s="92"/>
      <c r="E115" s="92"/>
      <c r="F115" s="92"/>
      <c r="G115" s="33"/>
    </row>
    <row r="116" spans="4:7" s="32" customFormat="1" x14ac:dyDescent="0.25">
      <c r="D116" s="92"/>
      <c r="E116" s="92"/>
      <c r="F116" s="92"/>
      <c r="G116" s="33"/>
    </row>
    <row r="117" spans="4:7" s="32" customFormat="1" x14ac:dyDescent="0.25">
      <c r="D117" s="92"/>
      <c r="E117" s="92"/>
      <c r="F117" s="92"/>
      <c r="G117" s="33"/>
    </row>
    <row r="118" spans="4:7" s="32" customFormat="1" x14ac:dyDescent="0.25">
      <c r="D118" s="92"/>
      <c r="E118" s="92"/>
      <c r="F118" s="92"/>
      <c r="G118" s="33"/>
    </row>
    <row r="119" spans="4:7" s="32" customFormat="1" x14ac:dyDescent="0.25">
      <c r="D119" s="92"/>
      <c r="E119" s="92"/>
      <c r="F119" s="92"/>
      <c r="G119" s="33"/>
    </row>
    <row r="120" spans="4:7" s="32" customFormat="1" x14ac:dyDescent="0.25">
      <c r="D120" s="92"/>
      <c r="E120" s="92"/>
      <c r="F120" s="92"/>
      <c r="G120" s="33"/>
    </row>
    <row r="121" spans="4:7" s="32" customFormat="1" x14ac:dyDescent="0.25">
      <c r="D121" s="92"/>
      <c r="E121" s="92"/>
      <c r="F121" s="92"/>
      <c r="G121" s="33"/>
    </row>
    <row r="122" spans="4:7" s="32" customFormat="1" x14ac:dyDescent="0.25">
      <c r="D122" s="92"/>
      <c r="E122" s="92"/>
      <c r="F122" s="92"/>
      <c r="G122" s="33"/>
    </row>
    <row r="123" spans="4:7" s="32" customFormat="1" x14ac:dyDescent="0.25">
      <c r="D123" s="92"/>
      <c r="E123" s="92"/>
      <c r="F123" s="92"/>
      <c r="G123" s="33"/>
    </row>
    <row r="124" spans="4:7" s="32" customFormat="1" x14ac:dyDescent="0.25">
      <c r="D124" s="92"/>
      <c r="E124" s="92"/>
      <c r="F124" s="92"/>
      <c r="G124" s="33"/>
    </row>
    <row r="125" spans="4:7" s="32" customFormat="1" x14ac:dyDescent="0.25">
      <c r="D125" s="92"/>
      <c r="E125" s="92"/>
      <c r="F125" s="92"/>
      <c r="G125" s="33"/>
    </row>
    <row r="126" spans="4:7" s="32" customFormat="1" x14ac:dyDescent="0.25">
      <c r="D126" s="92"/>
      <c r="E126" s="92"/>
      <c r="F126" s="92"/>
      <c r="G126" s="33"/>
    </row>
    <row r="127" spans="4:7" s="32" customFormat="1" x14ac:dyDescent="0.25">
      <c r="D127" s="92"/>
      <c r="E127" s="92"/>
      <c r="F127" s="92"/>
      <c r="G127" s="33"/>
    </row>
    <row r="128" spans="4:7" s="32" customFormat="1" x14ac:dyDescent="0.25">
      <c r="D128" s="92"/>
      <c r="E128" s="92"/>
      <c r="F128" s="92"/>
      <c r="G128" s="33"/>
    </row>
    <row r="129" spans="4:7" s="32" customFormat="1" x14ac:dyDescent="0.25">
      <c r="D129" s="92"/>
      <c r="E129" s="92"/>
      <c r="F129" s="92"/>
      <c r="G129" s="33"/>
    </row>
    <row r="130" spans="4:7" s="32" customFormat="1" x14ac:dyDescent="0.25">
      <c r="D130" s="92"/>
      <c r="E130" s="92"/>
      <c r="F130" s="92"/>
      <c r="G130" s="33"/>
    </row>
    <row r="131" spans="4:7" s="32" customFormat="1" x14ac:dyDescent="0.25">
      <c r="D131" s="92"/>
      <c r="E131" s="92"/>
      <c r="F131" s="92"/>
      <c r="G131" s="33"/>
    </row>
    <row r="132" spans="4:7" s="32" customFormat="1" x14ac:dyDescent="0.25">
      <c r="D132" s="92"/>
      <c r="E132" s="92"/>
      <c r="F132" s="92"/>
      <c r="G132" s="33"/>
    </row>
    <row r="133" spans="4:7" s="32" customFormat="1" x14ac:dyDescent="0.25">
      <c r="D133" s="92"/>
      <c r="E133" s="92"/>
      <c r="F133" s="92"/>
      <c r="G133" s="33"/>
    </row>
    <row r="134" spans="4:7" s="32" customFormat="1" x14ac:dyDescent="0.25">
      <c r="D134" s="92"/>
      <c r="E134" s="92"/>
      <c r="F134" s="92"/>
      <c r="G134" s="33"/>
    </row>
    <row r="135" spans="4:7" s="32" customFormat="1" x14ac:dyDescent="0.25">
      <c r="D135" s="92"/>
      <c r="E135" s="92"/>
      <c r="F135" s="92"/>
      <c r="G135" s="33"/>
    </row>
    <row r="136" spans="4:7" s="32" customFormat="1" x14ac:dyDescent="0.25">
      <c r="D136" s="92"/>
      <c r="E136" s="92"/>
      <c r="F136" s="92"/>
      <c r="G136" s="33"/>
    </row>
    <row r="137" spans="4:7" s="32" customFormat="1" x14ac:dyDescent="0.25">
      <c r="D137" s="92"/>
      <c r="E137" s="92"/>
      <c r="F137" s="92"/>
      <c r="G137" s="33"/>
    </row>
    <row r="138" spans="4:7" s="32" customFormat="1" x14ac:dyDescent="0.25">
      <c r="D138" s="92"/>
      <c r="E138" s="92"/>
      <c r="F138" s="92"/>
      <c r="G138" s="33"/>
    </row>
    <row r="139" spans="4:7" s="32" customFormat="1" x14ac:dyDescent="0.25">
      <c r="D139" s="92"/>
      <c r="E139" s="92"/>
      <c r="F139" s="92"/>
      <c r="G139" s="33"/>
    </row>
    <row r="140" spans="4:7" s="32" customFormat="1" x14ac:dyDescent="0.25">
      <c r="D140" s="92"/>
      <c r="E140" s="92"/>
      <c r="F140" s="92"/>
      <c r="G140" s="33"/>
    </row>
    <row r="141" spans="4:7" s="32" customFormat="1" x14ac:dyDescent="0.25">
      <c r="D141" s="92"/>
      <c r="E141" s="92"/>
      <c r="F141" s="92"/>
      <c r="G141" s="33"/>
    </row>
    <row r="142" spans="4:7" s="32" customFormat="1" x14ac:dyDescent="0.25">
      <c r="D142" s="92"/>
      <c r="E142" s="92"/>
      <c r="F142" s="92"/>
      <c r="G142" s="33"/>
    </row>
    <row r="143" spans="4:7" s="32" customFormat="1" x14ac:dyDescent="0.25">
      <c r="D143" s="92"/>
      <c r="E143" s="92"/>
      <c r="F143" s="92"/>
      <c r="G143" s="33"/>
    </row>
    <row r="144" spans="4:7" s="32" customFormat="1" x14ac:dyDescent="0.25">
      <c r="D144" s="92"/>
      <c r="E144" s="92"/>
      <c r="F144" s="92"/>
      <c r="G144" s="33"/>
    </row>
    <row r="145" spans="4:7" s="32" customFormat="1" x14ac:dyDescent="0.25">
      <c r="D145" s="92"/>
      <c r="E145" s="92"/>
      <c r="F145" s="92"/>
      <c r="G145" s="33"/>
    </row>
    <row r="146" spans="4:7" s="32" customFormat="1" x14ac:dyDescent="0.25">
      <c r="D146" s="92"/>
      <c r="E146" s="92"/>
      <c r="F146" s="92"/>
      <c r="G146" s="33"/>
    </row>
    <row r="147" spans="4:7" s="32" customFormat="1" x14ac:dyDescent="0.25">
      <c r="D147" s="92"/>
      <c r="E147" s="92"/>
      <c r="F147" s="92"/>
      <c r="G147" s="33"/>
    </row>
    <row r="148" spans="4:7" s="32" customFormat="1" x14ac:dyDescent="0.25">
      <c r="D148" s="92"/>
      <c r="E148" s="92"/>
      <c r="F148" s="92"/>
      <c r="G148" s="33"/>
    </row>
    <row r="149" spans="4:7" s="32" customFormat="1" x14ac:dyDescent="0.25">
      <c r="D149" s="92"/>
      <c r="E149" s="92"/>
      <c r="F149" s="92"/>
      <c r="G149" s="33"/>
    </row>
    <row r="150" spans="4:7" s="32" customFormat="1" x14ac:dyDescent="0.25">
      <c r="D150" s="92"/>
      <c r="E150" s="92"/>
      <c r="F150" s="92"/>
      <c r="G150" s="33"/>
    </row>
    <row r="151" spans="4:7" s="32" customFormat="1" x14ac:dyDescent="0.25">
      <c r="D151" s="92"/>
      <c r="E151" s="92"/>
      <c r="F151" s="92"/>
      <c r="G151" s="33"/>
    </row>
    <row r="152" spans="4:7" s="32" customFormat="1" x14ac:dyDescent="0.25">
      <c r="D152" s="92"/>
      <c r="E152" s="92"/>
      <c r="F152" s="92"/>
      <c r="G152" s="33"/>
    </row>
    <row r="153" spans="4:7" s="32" customFormat="1" x14ac:dyDescent="0.25">
      <c r="D153" s="92"/>
      <c r="E153" s="92"/>
      <c r="F153" s="92"/>
      <c r="G153" s="33"/>
    </row>
    <row r="154" spans="4:7" s="32" customFormat="1" x14ac:dyDescent="0.25">
      <c r="D154" s="92"/>
      <c r="E154" s="92"/>
      <c r="F154" s="92"/>
      <c r="G154" s="33"/>
    </row>
    <row r="155" spans="4:7" s="32" customFormat="1" x14ac:dyDescent="0.25">
      <c r="D155" s="92"/>
      <c r="E155" s="92"/>
      <c r="F155" s="92"/>
      <c r="G155" s="33"/>
    </row>
    <row r="156" spans="4:7" s="32" customFormat="1" x14ac:dyDescent="0.25">
      <c r="D156" s="92"/>
      <c r="E156" s="92"/>
      <c r="F156" s="92"/>
      <c r="G156" s="33"/>
    </row>
    <row r="157" spans="4:7" s="32" customFormat="1" x14ac:dyDescent="0.25">
      <c r="D157" s="92"/>
      <c r="E157" s="92"/>
      <c r="F157" s="92"/>
      <c r="G157" s="33"/>
    </row>
    <row r="158" spans="4:7" s="32" customFormat="1" x14ac:dyDescent="0.25">
      <c r="D158" s="92"/>
      <c r="E158" s="92"/>
      <c r="F158" s="92"/>
      <c r="G158" s="33"/>
    </row>
    <row r="159" spans="4:7" s="32" customFormat="1" x14ac:dyDescent="0.25">
      <c r="D159" s="92"/>
      <c r="E159" s="92"/>
      <c r="F159" s="92"/>
      <c r="G159" s="33"/>
    </row>
    <row r="160" spans="4:7" s="32" customFormat="1" x14ac:dyDescent="0.25">
      <c r="D160" s="92"/>
      <c r="E160" s="92"/>
      <c r="F160" s="92"/>
      <c r="G160" s="33"/>
    </row>
    <row r="161" spans="4:7" s="32" customFormat="1" x14ac:dyDescent="0.25">
      <c r="D161" s="92"/>
      <c r="E161" s="92"/>
      <c r="F161" s="92"/>
      <c r="G161" s="33"/>
    </row>
    <row r="162" spans="4:7" s="32" customFormat="1" x14ac:dyDescent="0.25">
      <c r="D162" s="92"/>
      <c r="E162" s="92"/>
      <c r="F162" s="92"/>
      <c r="G162" s="33"/>
    </row>
    <row r="163" spans="4:7" s="32" customFormat="1" x14ac:dyDescent="0.25">
      <c r="D163" s="92"/>
      <c r="E163" s="92"/>
      <c r="F163" s="92"/>
      <c r="G163" s="33"/>
    </row>
    <row r="164" spans="4:7" s="32" customFormat="1" x14ac:dyDescent="0.25">
      <c r="D164" s="92"/>
      <c r="E164" s="92"/>
      <c r="F164" s="92"/>
      <c r="G164" s="33"/>
    </row>
    <row r="165" spans="4:7" s="32" customFormat="1" x14ac:dyDescent="0.25">
      <c r="D165" s="92"/>
      <c r="E165" s="92"/>
      <c r="F165" s="92"/>
      <c r="G165" s="33"/>
    </row>
    <row r="166" spans="4:7" s="32" customFormat="1" x14ac:dyDescent="0.25">
      <c r="D166" s="92"/>
      <c r="E166" s="92"/>
      <c r="F166" s="92"/>
      <c r="G166" s="33"/>
    </row>
    <row r="167" spans="4:7" s="32" customFormat="1" x14ac:dyDescent="0.25">
      <c r="D167" s="92"/>
      <c r="E167" s="92"/>
      <c r="F167" s="92"/>
      <c r="G167" s="33"/>
    </row>
    <row r="168" spans="4:7" s="32" customFormat="1" x14ac:dyDescent="0.25">
      <c r="D168" s="92"/>
      <c r="E168" s="92"/>
      <c r="F168" s="92"/>
      <c r="G168" s="33"/>
    </row>
    <row r="169" spans="4:7" s="32" customFormat="1" x14ac:dyDescent="0.25">
      <c r="D169" s="92"/>
      <c r="E169" s="92"/>
      <c r="F169" s="92"/>
      <c r="G169" s="33"/>
    </row>
    <row r="170" spans="4:7" s="32" customFormat="1" x14ac:dyDescent="0.25">
      <c r="D170" s="92"/>
      <c r="E170" s="92"/>
      <c r="F170" s="92"/>
      <c r="G170" s="33"/>
    </row>
    <row r="171" spans="4:7" s="32" customFormat="1" x14ac:dyDescent="0.25">
      <c r="D171" s="92"/>
      <c r="E171" s="92"/>
      <c r="F171" s="92"/>
      <c r="G171" s="33"/>
    </row>
    <row r="172" spans="4:7" s="32" customFormat="1" x14ac:dyDescent="0.25">
      <c r="D172" s="92"/>
      <c r="E172" s="92"/>
      <c r="F172" s="92"/>
      <c r="G172" s="33"/>
    </row>
    <row r="173" spans="4:7" s="32" customFormat="1" x14ac:dyDescent="0.25">
      <c r="D173" s="92"/>
      <c r="E173" s="92"/>
      <c r="F173" s="92"/>
      <c r="G173" s="33"/>
    </row>
    <row r="174" spans="4:7" s="32" customFormat="1" x14ac:dyDescent="0.25">
      <c r="D174" s="92"/>
      <c r="E174" s="92"/>
      <c r="F174" s="92"/>
      <c r="G174" s="33"/>
    </row>
    <row r="175" spans="4:7" s="32" customFormat="1" x14ac:dyDescent="0.25">
      <c r="D175" s="92"/>
      <c r="E175" s="92"/>
      <c r="F175" s="92"/>
      <c r="G175" s="33"/>
    </row>
    <row r="176" spans="4:7" s="32" customFormat="1" x14ac:dyDescent="0.25">
      <c r="D176" s="92"/>
      <c r="E176" s="92"/>
      <c r="F176" s="92"/>
      <c r="G176" s="33"/>
    </row>
    <row r="177" spans="4:7" s="32" customFormat="1" x14ac:dyDescent="0.25">
      <c r="D177" s="92"/>
      <c r="E177" s="92"/>
      <c r="F177" s="92"/>
      <c r="G177" s="33"/>
    </row>
    <row r="178" spans="4:7" s="32" customFormat="1" x14ac:dyDescent="0.25">
      <c r="D178" s="92"/>
      <c r="E178" s="92"/>
      <c r="F178" s="92"/>
      <c r="G178" s="33"/>
    </row>
    <row r="179" spans="4:7" s="32" customFormat="1" x14ac:dyDescent="0.25">
      <c r="D179" s="92"/>
      <c r="E179" s="92"/>
      <c r="F179" s="92"/>
      <c r="G179" s="33"/>
    </row>
    <row r="180" spans="4:7" s="32" customFormat="1" x14ac:dyDescent="0.25">
      <c r="D180" s="92"/>
      <c r="E180" s="92"/>
      <c r="F180" s="92"/>
      <c r="G180" s="33"/>
    </row>
    <row r="181" spans="4:7" s="32" customFormat="1" x14ac:dyDescent="0.25">
      <c r="D181" s="92"/>
      <c r="E181" s="92"/>
      <c r="F181" s="92"/>
      <c r="G181" s="33"/>
    </row>
    <row r="182" spans="4:7" s="32" customFormat="1" x14ac:dyDescent="0.25">
      <c r="D182" s="92"/>
      <c r="E182" s="92"/>
      <c r="F182" s="92"/>
      <c r="G182" s="33"/>
    </row>
    <row r="183" spans="4:7" s="32" customFormat="1" x14ac:dyDescent="0.25">
      <c r="D183" s="92"/>
      <c r="E183" s="92"/>
      <c r="F183" s="92"/>
      <c r="G183" s="33"/>
    </row>
    <row r="184" spans="4:7" s="32" customFormat="1" x14ac:dyDescent="0.25">
      <c r="D184" s="92"/>
      <c r="E184" s="92"/>
      <c r="F184" s="92"/>
      <c r="G184" s="33"/>
    </row>
    <row r="185" spans="4:7" s="32" customFormat="1" x14ac:dyDescent="0.25">
      <c r="D185" s="92"/>
      <c r="E185" s="92"/>
      <c r="F185" s="92"/>
      <c r="G185" s="33"/>
    </row>
    <row r="186" spans="4:7" s="32" customFormat="1" x14ac:dyDescent="0.25">
      <c r="D186" s="92"/>
      <c r="E186" s="92"/>
      <c r="F186" s="92"/>
      <c r="G186" s="33"/>
    </row>
    <row r="187" spans="4:7" s="32" customFormat="1" x14ac:dyDescent="0.25">
      <c r="D187" s="92"/>
      <c r="E187" s="92"/>
      <c r="F187" s="92"/>
      <c r="G187" s="33"/>
    </row>
    <row r="188" spans="4:7" s="32" customFormat="1" x14ac:dyDescent="0.25">
      <c r="D188" s="92"/>
      <c r="E188" s="92"/>
      <c r="F188" s="92"/>
      <c r="G188" s="33"/>
    </row>
    <row r="189" spans="4:7" s="32" customFormat="1" x14ac:dyDescent="0.25">
      <c r="D189" s="92"/>
      <c r="E189" s="92"/>
      <c r="F189" s="92"/>
      <c r="G189" s="33"/>
    </row>
    <row r="190" spans="4:7" s="32" customFormat="1" x14ac:dyDescent="0.25">
      <c r="D190" s="92"/>
      <c r="E190" s="92"/>
      <c r="F190" s="92"/>
      <c r="G190" s="33"/>
    </row>
    <row r="191" spans="4:7" s="32" customFormat="1" x14ac:dyDescent="0.25">
      <c r="D191" s="92"/>
      <c r="E191" s="92"/>
      <c r="F191" s="92"/>
      <c r="G191" s="33"/>
    </row>
    <row r="192" spans="4:7" s="32" customFormat="1" x14ac:dyDescent="0.25">
      <c r="D192" s="92"/>
      <c r="E192" s="92"/>
      <c r="F192" s="92"/>
      <c r="G192" s="33"/>
    </row>
    <row r="193" spans="4:7" s="32" customFormat="1" x14ac:dyDescent="0.25">
      <c r="D193" s="92"/>
      <c r="E193" s="92"/>
      <c r="F193" s="92"/>
      <c r="G193" s="33"/>
    </row>
    <row r="194" spans="4:7" s="32" customFormat="1" x14ac:dyDescent="0.25">
      <c r="D194" s="92"/>
      <c r="E194" s="92"/>
      <c r="F194" s="92"/>
      <c r="G194" s="33"/>
    </row>
    <row r="195" spans="4:7" s="32" customFormat="1" x14ac:dyDescent="0.25">
      <c r="D195" s="92"/>
      <c r="E195" s="92"/>
      <c r="F195" s="92"/>
      <c r="G195" s="33"/>
    </row>
    <row r="196" spans="4:7" s="32" customFormat="1" x14ac:dyDescent="0.25">
      <c r="D196" s="92"/>
      <c r="E196" s="92"/>
      <c r="F196" s="92"/>
      <c r="G196" s="33"/>
    </row>
    <row r="197" spans="4:7" s="32" customFormat="1" x14ac:dyDescent="0.25">
      <c r="D197" s="92"/>
      <c r="E197" s="92"/>
      <c r="F197" s="92"/>
      <c r="G197" s="33"/>
    </row>
    <row r="198" spans="4:7" s="32" customFormat="1" x14ac:dyDescent="0.25">
      <c r="D198" s="92"/>
      <c r="E198" s="92"/>
      <c r="F198" s="92"/>
      <c r="G198" s="33"/>
    </row>
    <row r="199" spans="4:7" s="32" customFormat="1" x14ac:dyDescent="0.25">
      <c r="D199" s="92"/>
      <c r="E199" s="92"/>
      <c r="F199" s="92"/>
      <c r="G199" s="33"/>
    </row>
    <row r="200" spans="4:7" s="32" customFormat="1" x14ac:dyDescent="0.25">
      <c r="D200" s="92"/>
      <c r="E200" s="92"/>
      <c r="F200" s="92"/>
      <c r="G200" s="33"/>
    </row>
    <row r="201" spans="4:7" s="32" customFormat="1" x14ac:dyDescent="0.25">
      <c r="D201" s="92"/>
      <c r="E201" s="92"/>
      <c r="F201" s="92"/>
      <c r="G201" s="33"/>
    </row>
    <row r="202" spans="4:7" s="32" customFormat="1" x14ac:dyDescent="0.25">
      <c r="D202" s="92"/>
      <c r="E202" s="92"/>
      <c r="F202" s="92"/>
      <c r="G202" s="33"/>
    </row>
    <row r="203" spans="4:7" s="32" customFormat="1" x14ac:dyDescent="0.25">
      <c r="D203" s="92"/>
      <c r="E203" s="92"/>
      <c r="F203" s="92"/>
      <c r="G203" s="33"/>
    </row>
    <row r="204" spans="4:7" s="32" customFormat="1" x14ac:dyDescent="0.25">
      <c r="D204" s="92"/>
      <c r="E204" s="92"/>
      <c r="F204" s="92"/>
      <c r="G204" s="33"/>
    </row>
    <row r="205" spans="4:7" s="32" customFormat="1" x14ac:dyDescent="0.25">
      <c r="D205" s="92"/>
      <c r="E205" s="92"/>
      <c r="F205" s="92"/>
      <c r="G205" s="33"/>
    </row>
    <row r="206" spans="4:7" s="32" customFormat="1" x14ac:dyDescent="0.25">
      <c r="D206" s="92"/>
      <c r="E206" s="92"/>
      <c r="F206" s="92"/>
      <c r="G206" s="33"/>
    </row>
    <row r="207" spans="4:7" s="32" customFormat="1" x14ac:dyDescent="0.25">
      <c r="D207" s="92"/>
      <c r="E207" s="92"/>
      <c r="F207" s="92"/>
      <c r="G207" s="33"/>
    </row>
    <row r="208" spans="4:7" s="32" customFormat="1" x14ac:dyDescent="0.25">
      <c r="D208" s="92"/>
      <c r="E208" s="92"/>
      <c r="F208" s="92"/>
      <c r="G208" s="33"/>
    </row>
    <row r="209" spans="4:7" s="32" customFormat="1" x14ac:dyDescent="0.25">
      <c r="D209" s="92"/>
      <c r="E209" s="92"/>
      <c r="F209" s="92"/>
      <c r="G209" s="33"/>
    </row>
    <row r="210" spans="4:7" s="32" customFormat="1" x14ac:dyDescent="0.25">
      <c r="D210" s="92"/>
      <c r="E210" s="92"/>
      <c r="F210" s="92"/>
      <c r="G210" s="33"/>
    </row>
    <row r="211" spans="4:7" s="32" customFormat="1" x14ac:dyDescent="0.25">
      <c r="D211" s="92"/>
      <c r="E211" s="92"/>
      <c r="F211" s="92"/>
      <c r="G211" s="33"/>
    </row>
    <row r="212" spans="4:7" s="32" customFormat="1" x14ac:dyDescent="0.25">
      <c r="D212" s="92"/>
      <c r="E212" s="92"/>
      <c r="F212" s="92"/>
      <c r="G212" s="33"/>
    </row>
    <row r="213" spans="4:7" s="32" customFormat="1" x14ac:dyDescent="0.25">
      <c r="D213" s="92"/>
      <c r="E213" s="92"/>
      <c r="F213" s="92"/>
      <c r="G213" s="33"/>
    </row>
    <row r="214" spans="4:7" s="32" customFormat="1" x14ac:dyDescent="0.25">
      <c r="D214" s="92"/>
      <c r="E214" s="92"/>
      <c r="F214" s="92"/>
      <c r="G214" s="33"/>
    </row>
    <row r="215" spans="4:7" s="32" customFormat="1" x14ac:dyDescent="0.25">
      <c r="D215" s="92"/>
      <c r="E215" s="92"/>
      <c r="F215" s="92"/>
      <c r="G215" s="33"/>
    </row>
    <row r="216" spans="4:7" s="32" customFormat="1" x14ac:dyDescent="0.25">
      <c r="D216" s="92"/>
      <c r="E216" s="92"/>
      <c r="F216" s="92"/>
      <c r="G216" s="33"/>
    </row>
    <row r="217" spans="4:7" s="32" customFormat="1" x14ac:dyDescent="0.25">
      <c r="D217" s="92"/>
      <c r="E217" s="92"/>
      <c r="F217" s="92"/>
      <c r="G217" s="33"/>
    </row>
    <row r="218" spans="4:7" s="32" customFormat="1" x14ac:dyDescent="0.25">
      <c r="D218" s="92"/>
      <c r="E218" s="92"/>
      <c r="F218" s="92"/>
      <c r="G218" s="33"/>
    </row>
    <row r="219" spans="4:7" s="32" customFormat="1" x14ac:dyDescent="0.25">
      <c r="D219" s="92"/>
      <c r="E219" s="92"/>
      <c r="F219" s="92"/>
      <c r="G219" s="33"/>
    </row>
    <row r="220" spans="4:7" s="32" customFormat="1" x14ac:dyDescent="0.25">
      <c r="D220" s="92"/>
      <c r="E220" s="92"/>
      <c r="F220" s="92"/>
      <c r="G220" s="33"/>
    </row>
    <row r="221" spans="4:7" s="32" customFormat="1" x14ac:dyDescent="0.25">
      <c r="D221" s="92"/>
      <c r="E221" s="92"/>
      <c r="F221" s="92"/>
      <c r="G221" s="33"/>
    </row>
    <row r="222" spans="4:7" s="32" customFormat="1" x14ac:dyDescent="0.25">
      <c r="D222" s="92"/>
      <c r="E222" s="92"/>
      <c r="F222" s="92"/>
      <c r="G222" s="33"/>
    </row>
    <row r="223" spans="4:7" s="32" customFormat="1" x14ac:dyDescent="0.25">
      <c r="D223" s="92"/>
      <c r="E223" s="92"/>
      <c r="F223" s="92"/>
      <c r="G223" s="33"/>
    </row>
    <row r="224" spans="4:7" s="32" customFormat="1" x14ac:dyDescent="0.25">
      <c r="D224" s="92"/>
      <c r="E224" s="92"/>
      <c r="F224" s="92"/>
      <c r="G224" s="33"/>
    </row>
    <row r="225" spans="4:7" s="32" customFormat="1" x14ac:dyDescent="0.25">
      <c r="D225" s="92"/>
      <c r="E225" s="92"/>
      <c r="F225" s="92"/>
      <c r="G225" s="33"/>
    </row>
    <row r="226" spans="4:7" s="32" customFormat="1" x14ac:dyDescent="0.25">
      <c r="D226" s="92"/>
      <c r="E226" s="92"/>
      <c r="F226" s="92"/>
      <c r="G226" s="33"/>
    </row>
    <row r="227" spans="4:7" s="32" customFormat="1" x14ac:dyDescent="0.25">
      <c r="D227" s="92"/>
      <c r="E227" s="92"/>
      <c r="F227" s="92"/>
      <c r="G227" s="33"/>
    </row>
    <row r="228" spans="4:7" s="32" customFormat="1" x14ac:dyDescent="0.25">
      <c r="D228" s="92"/>
      <c r="E228" s="92"/>
      <c r="F228" s="92"/>
      <c r="G228" s="33"/>
    </row>
    <row r="229" spans="4:7" s="32" customFormat="1" x14ac:dyDescent="0.25">
      <c r="D229" s="92"/>
      <c r="E229" s="92"/>
      <c r="F229" s="92"/>
      <c r="G229" s="33"/>
    </row>
    <row r="230" spans="4:7" s="32" customFormat="1" x14ac:dyDescent="0.25">
      <c r="D230" s="92"/>
      <c r="E230" s="92"/>
      <c r="F230" s="92"/>
      <c r="G230" s="33"/>
    </row>
    <row r="231" spans="4:7" s="32" customFormat="1" x14ac:dyDescent="0.25">
      <c r="D231" s="92"/>
      <c r="E231" s="92"/>
      <c r="F231" s="92"/>
      <c r="G231" s="33"/>
    </row>
    <row r="232" spans="4:7" s="32" customFormat="1" x14ac:dyDescent="0.25">
      <c r="D232" s="92"/>
      <c r="E232" s="92"/>
      <c r="F232" s="92"/>
      <c r="G232" s="33"/>
    </row>
    <row r="233" spans="4:7" s="32" customFormat="1" x14ac:dyDescent="0.25">
      <c r="D233" s="92"/>
      <c r="E233" s="92"/>
      <c r="F233" s="92"/>
      <c r="G233" s="33"/>
    </row>
    <row r="234" spans="4:7" s="32" customFormat="1" x14ac:dyDescent="0.25">
      <c r="D234" s="92"/>
      <c r="E234" s="92"/>
      <c r="F234" s="92"/>
      <c r="G234" s="33"/>
    </row>
    <row r="235" spans="4:7" s="32" customFormat="1" x14ac:dyDescent="0.25">
      <c r="D235" s="92"/>
      <c r="E235" s="92"/>
      <c r="F235" s="92"/>
      <c r="G235" s="33"/>
    </row>
    <row r="236" spans="4:7" s="32" customFormat="1" x14ac:dyDescent="0.25">
      <c r="D236" s="92"/>
      <c r="E236" s="92"/>
      <c r="F236" s="92"/>
      <c r="G236" s="33"/>
    </row>
    <row r="237" spans="4:7" s="32" customFormat="1" x14ac:dyDescent="0.25">
      <c r="D237" s="92"/>
      <c r="E237" s="92"/>
      <c r="F237" s="92"/>
      <c r="G237" s="33"/>
    </row>
    <row r="238" spans="4:7" s="32" customFormat="1" x14ac:dyDescent="0.25">
      <c r="D238" s="92"/>
      <c r="E238" s="92"/>
      <c r="F238" s="92"/>
      <c r="G238" s="33"/>
    </row>
    <row r="239" spans="4:7" s="32" customFormat="1" x14ac:dyDescent="0.25">
      <c r="D239" s="92"/>
      <c r="E239" s="92"/>
      <c r="F239" s="92"/>
      <c r="G239" s="33"/>
    </row>
    <row r="240" spans="4:7" s="32" customFormat="1" x14ac:dyDescent="0.25">
      <c r="D240" s="92"/>
      <c r="E240" s="92"/>
      <c r="F240" s="92"/>
      <c r="G240" s="33"/>
    </row>
    <row r="241" spans="4:7" s="32" customFormat="1" x14ac:dyDescent="0.25">
      <c r="D241" s="92"/>
      <c r="E241" s="92"/>
      <c r="F241" s="92"/>
      <c r="G241" s="33"/>
    </row>
    <row r="242" spans="4:7" s="32" customFormat="1" x14ac:dyDescent="0.25">
      <c r="D242" s="92"/>
      <c r="E242" s="92"/>
      <c r="F242" s="92"/>
      <c r="G242" s="33"/>
    </row>
    <row r="243" spans="4:7" s="32" customFormat="1" x14ac:dyDescent="0.25">
      <c r="D243" s="92"/>
      <c r="E243" s="92"/>
      <c r="F243" s="92"/>
      <c r="G243" s="33"/>
    </row>
    <row r="244" spans="4:7" s="32" customFormat="1" x14ac:dyDescent="0.25">
      <c r="D244" s="92"/>
      <c r="E244" s="92"/>
      <c r="F244" s="92"/>
      <c r="G244" s="33"/>
    </row>
    <row r="245" spans="4:7" s="32" customFormat="1" x14ac:dyDescent="0.25">
      <c r="D245" s="92"/>
      <c r="E245" s="92"/>
      <c r="F245" s="92"/>
      <c r="G245" s="33"/>
    </row>
    <row r="246" spans="4:7" s="32" customFormat="1" x14ac:dyDescent="0.25">
      <c r="D246" s="92"/>
      <c r="E246" s="92"/>
      <c r="F246" s="92"/>
      <c r="G246" s="33"/>
    </row>
    <row r="247" spans="4:7" s="32" customFormat="1" x14ac:dyDescent="0.25">
      <c r="D247" s="92"/>
      <c r="E247" s="92"/>
      <c r="F247" s="92"/>
      <c r="G247" s="33"/>
    </row>
    <row r="248" spans="4:7" s="32" customFormat="1" x14ac:dyDescent="0.25">
      <c r="D248" s="92"/>
      <c r="E248" s="92"/>
      <c r="F248" s="92"/>
      <c r="G248" s="33"/>
    </row>
    <row r="249" spans="4:7" s="32" customFormat="1" x14ac:dyDescent="0.25">
      <c r="D249" s="92"/>
      <c r="E249" s="92"/>
      <c r="F249" s="92"/>
      <c r="G249" s="33"/>
    </row>
    <row r="250" spans="4:7" s="32" customFormat="1" x14ac:dyDescent="0.25">
      <c r="D250" s="92"/>
      <c r="E250" s="92"/>
      <c r="F250" s="92"/>
      <c r="G250" s="33"/>
    </row>
    <row r="251" spans="4:7" s="32" customFormat="1" x14ac:dyDescent="0.25">
      <c r="D251" s="92"/>
      <c r="E251" s="92"/>
      <c r="F251" s="92"/>
      <c r="G251" s="33"/>
    </row>
    <row r="252" spans="4:7" s="32" customFormat="1" x14ac:dyDescent="0.25">
      <c r="D252" s="92"/>
      <c r="E252" s="92"/>
      <c r="F252" s="92"/>
      <c r="G252" s="33"/>
    </row>
    <row r="253" spans="4:7" s="32" customFormat="1" x14ac:dyDescent="0.25">
      <c r="D253" s="92"/>
      <c r="E253" s="92"/>
      <c r="F253" s="92"/>
      <c r="G253" s="33"/>
    </row>
    <row r="254" spans="4:7" s="32" customFormat="1" x14ac:dyDescent="0.25">
      <c r="D254" s="92"/>
      <c r="E254" s="92"/>
      <c r="F254" s="92"/>
      <c r="G254" s="33"/>
    </row>
    <row r="255" spans="4:7" s="32" customFormat="1" x14ac:dyDescent="0.25">
      <c r="D255" s="92"/>
      <c r="E255" s="92"/>
      <c r="F255" s="92"/>
      <c r="G255" s="33"/>
    </row>
    <row r="256" spans="4:7" s="32" customFormat="1" x14ac:dyDescent="0.25">
      <c r="D256" s="92"/>
      <c r="E256" s="92"/>
      <c r="F256" s="92"/>
      <c r="G256" s="33"/>
    </row>
    <row r="257" spans="4:7" s="32" customFormat="1" x14ac:dyDescent="0.25">
      <c r="D257" s="92"/>
      <c r="E257" s="92"/>
      <c r="F257" s="92"/>
      <c r="G257" s="33"/>
    </row>
    <row r="258" spans="4:7" s="32" customFormat="1" x14ac:dyDescent="0.25">
      <c r="D258" s="92"/>
      <c r="E258" s="92"/>
      <c r="F258" s="92"/>
      <c r="G258" s="33"/>
    </row>
    <row r="259" spans="4:7" s="32" customFormat="1" x14ac:dyDescent="0.25">
      <c r="D259" s="92"/>
      <c r="E259" s="92"/>
      <c r="F259" s="92"/>
      <c r="G259" s="33"/>
    </row>
    <row r="260" spans="4:7" s="32" customFormat="1" x14ac:dyDescent="0.25">
      <c r="D260" s="92"/>
      <c r="E260" s="92"/>
      <c r="F260" s="92"/>
      <c r="G260" s="33"/>
    </row>
    <row r="261" spans="4:7" s="32" customFormat="1" x14ac:dyDescent="0.25">
      <c r="D261" s="92"/>
      <c r="E261" s="92"/>
      <c r="F261" s="92"/>
      <c r="G261" s="33"/>
    </row>
    <row r="262" spans="4:7" s="32" customFormat="1" x14ac:dyDescent="0.25">
      <c r="D262" s="92"/>
      <c r="E262" s="92"/>
      <c r="F262" s="92"/>
      <c r="G262" s="33"/>
    </row>
    <row r="263" spans="4:7" s="32" customFormat="1" x14ac:dyDescent="0.25">
      <c r="D263" s="92"/>
      <c r="E263" s="92"/>
      <c r="F263" s="92"/>
      <c r="G263" s="33"/>
    </row>
    <row r="264" spans="4:7" s="32" customFormat="1" x14ac:dyDescent="0.25">
      <c r="D264" s="92"/>
      <c r="E264" s="92"/>
      <c r="F264" s="92"/>
      <c r="G264" s="33"/>
    </row>
    <row r="265" spans="4:7" s="32" customFormat="1" x14ac:dyDescent="0.25">
      <c r="D265" s="92"/>
      <c r="E265" s="92"/>
      <c r="F265" s="92"/>
      <c r="G265" s="33"/>
    </row>
    <row r="266" spans="4:7" s="32" customFormat="1" x14ac:dyDescent="0.25">
      <c r="D266" s="92"/>
      <c r="E266" s="92"/>
      <c r="F266" s="92"/>
      <c r="G266" s="33"/>
    </row>
    <row r="267" spans="4:7" s="32" customFormat="1" x14ac:dyDescent="0.25">
      <c r="D267" s="92"/>
      <c r="E267" s="92"/>
      <c r="F267" s="92"/>
      <c r="G267" s="33"/>
    </row>
    <row r="268" spans="4:7" s="32" customFormat="1" x14ac:dyDescent="0.25">
      <c r="D268" s="92"/>
      <c r="E268" s="92"/>
      <c r="F268" s="92"/>
      <c r="G268" s="33"/>
    </row>
    <row r="269" spans="4:7" s="32" customFormat="1" x14ac:dyDescent="0.25">
      <c r="D269" s="92"/>
      <c r="E269" s="92"/>
      <c r="F269" s="92"/>
      <c r="G269" s="33"/>
    </row>
    <row r="270" spans="4:7" s="32" customFormat="1" x14ac:dyDescent="0.25">
      <c r="D270" s="92"/>
      <c r="E270" s="92"/>
      <c r="F270" s="92"/>
      <c r="G270" s="33"/>
    </row>
    <row r="271" spans="4:7" s="32" customFormat="1" x14ac:dyDescent="0.25">
      <c r="D271" s="92"/>
      <c r="E271" s="92"/>
      <c r="F271" s="92"/>
      <c r="G271" s="33"/>
    </row>
    <row r="272" spans="4:7" s="32" customFormat="1" x14ac:dyDescent="0.25">
      <c r="D272" s="92"/>
      <c r="E272" s="92"/>
      <c r="F272" s="92"/>
      <c r="G272" s="33"/>
    </row>
    <row r="273" spans="4:7" s="32" customFormat="1" x14ac:dyDescent="0.25">
      <c r="D273" s="92"/>
      <c r="E273" s="92"/>
      <c r="F273" s="92"/>
      <c r="G273" s="33"/>
    </row>
    <row r="274" spans="4:7" s="32" customFormat="1" x14ac:dyDescent="0.25">
      <c r="D274" s="92"/>
      <c r="E274" s="92"/>
      <c r="F274" s="92"/>
      <c r="G274" s="33"/>
    </row>
    <row r="275" spans="4:7" s="32" customFormat="1" x14ac:dyDescent="0.25">
      <c r="D275" s="92"/>
      <c r="E275" s="92"/>
      <c r="F275" s="92"/>
      <c r="G275" s="33"/>
    </row>
    <row r="276" spans="4:7" s="32" customFormat="1" x14ac:dyDescent="0.25">
      <c r="D276" s="92"/>
      <c r="E276" s="92"/>
      <c r="F276" s="92"/>
      <c r="G276" s="33"/>
    </row>
    <row r="277" spans="4:7" s="32" customFormat="1" x14ac:dyDescent="0.25">
      <c r="D277" s="92"/>
      <c r="E277" s="92"/>
      <c r="F277" s="92"/>
      <c r="G277" s="33"/>
    </row>
    <row r="278" spans="4:7" s="32" customFormat="1" x14ac:dyDescent="0.25">
      <c r="D278" s="92"/>
      <c r="E278" s="92"/>
      <c r="F278" s="92"/>
      <c r="G278" s="33"/>
    </row>
    <row r="279" spans="4:7" s="32" customFormat="1" x14ac:dyDescent="0.25">
      <c r="D279" s="92"/>
      <c r="E279" s="92"/>
      <c r="F279" s="92"/>
      <c r="G279" s="33"/>
    </row>
    <row r="280" spans="4:7" s="32" customFormat="1" x14ac:dyDescent="0.25">
      <c r="D280" s="92"/>
      <c r="E280" s="92"/>
      <c r="F280" s="92"/>
      <c r="G280" s="33"/>
    </row>
    <row r="281" spans="4:7" s="32" customFormat="1" x14ac:dyDescent="0.25">
      <c r="D281" s="92"/>
      <c r="E281" s="92"/>
      <c r="F281" s="92"/>
      <c r="G281" s="33"/>
    </row>
    <row r="282" spans="4:7" s="32" customFormat="1" x14ac:dyDescent="0.25">
      <c r="D282" s="92"/>
      <c r="E282" s="92"/>
      <c r="F282" s="92"/>
      <c r="G282" s="33"/>
    </row>
    <row r="283" spans="4:7" s="32" customFormat="1" x14ac:dyDescent="0.25">
      <c r="D283" s="92"/>
      <c r="E283" s="92"/>
      <c r="F283" s="92"/>
      <c r="G283" s="33"/>
    </row>
    <row r="284" spans="4:7" s="32" customFormat="1" x14ac:dyDescent="0.25">
      <c r="D284" s="92"/>
      <c r="E284" s="92"/>
      <c r="F284" s="92"/>
      <c r="G284" s="33"/>
    </row>
    <row r="285" spans="4:7" s="32" customFormat="1" x14ac:dyDescent="0.25">
      <c r="D285" s="92"/>
      <c r="E285" s="92"/>
      <c r="F285" s="92"/>
      <c r="G285" s="33"/>
    </row>
    <row r="286" spans="4:7" s="32" customFormat="1" x14ac:dyDescent="0.25">
      <c r="D286" s="92"/>
      <c r="E286" s="92"/>
      <c r="F286" s="92"/>
      <c r="G286" s="33"/>
    </row>
    <row r="287" spans="4:7" s="32" customFormat="1" x14ac:dyDescent="0.25">
      <c r="D287" s="92"/>
      <c r="E287" s="92"/>
      <c r="F287" s="92"/>
      <c r="G287" s="33"/>
    </row>
    <row r="288" spans="4:7" s="32" customFormat="1" x14ac:dyDescent="0.25">
      <c r="D288" s="92"/>
      <c r="E288" s="92"/>
      <c r="F288" s="92"/>
      <c r="G288" s="33"/>
    </row>
    <row r="289" spans="4:7" s="32" customFormat="1" x14ac:dyDescent="0.25">
      <c r="D289" s="92"/>
      <c r="E289" s="92"/>
      <c r="F289" s="92"/>
      <c r="G289" s="33"/>
    </row>
    <row r="290" spans="4:7" s="32" customFormat="1" x14ac:dyDescent="0.25">
      <c r="D290" s="92"/>
      <c r="E290" s="92"/>
      <c r="F290" s="92"/>
      <c r="G290" s="33"/>
    </row>
    <row r="291" spans="4:7" s="32" customFormat="1" x14ac:dyDescent="0.25">
      <c r="D291" s="92"/>
      <c r="E291" s="92"/>
      <c r="F291" s="92"/>
      <c r="G291" s="33"/>
    </row>
    <row r="292" spans="4:7" s="32" customFormat="1" x14ac:dyDescent="0.25">
      <c r="D292" s="92"/>
      <c r="E292" s="92"/>
      <c r="F292" s="92"/>
      <c r="G292" s="33"/>
    </row>
    <row r="293" spans="4:7" s="32" customFormat="1" x14ac:dyDescent="0.25">
      <c r="D293" s="92"/>
      <c r="E293" s="92"/>
      <c r="F293" s="92"/>
      <c r="G293" s="33"/>
    </row>
    <row r="294" spans="4:7" s="32" customFormat="1" x14ac:dyDescent="0.25">
      <c r="D294" s="92"/>
      <c r="E294" s="92"/>
      <c r="F294" s="92"/>
      <c r="G294" s="33"/>
    </row>
    <row r="295" spans="4:7" s="32" customFormat="1" x14ac:dyDescent="0.25">
      <c r="D295" s="92"/>
      <c r="E295" s="92"/>
      <c r="F295" s="92"/>
      <c r="G295" s="33"/>
    </row>
    <row r="296" spans="4:7" s="32" customFormat="1" x14ac:dyDescent="0.25">
      <c r="D296" s="92"/>
      <c r="E296" s="92"/>
      <c r="F296" s="92"/>
      <c r="G296" s="33"/>
    </row>
    <row r="297" spans="4:7" s="32" customFormat="1" x14ac:dyDescent="0.25">
      <c r="D297" s="92"/>
      <c r="E297" s="92"/>
      <c r="F297" s="92"/>
      <c r="G297" s="33"/>
    </row>
    <row r="298" spans="4:7" s="32" customFormat="1" x14ac:dyDescent="0.25">
      <c r="D298" s="92"/>
      <c r="E298" s="92"/>
      <c r="F298" s="92"/>
      <c r="G298" s="33"/>
    </row>
    <row r="299" spans="4:7" s="32" customFormat="1" x14ac:dyDescent="0.25">
      <c r="D299" s="92"/>
      <c r="E299" s="92"/>
      <c r="F299" s="92"/>
      <c r="G299" s="33"/>
    </row>
    <row r="300" spans="4:7" s="32" customFormat="1" x14ac:dyDescent="0.25">
      <c r="D300" s="92"/>
      <c r="E300" s="92"/>
      <c r="F300" s="92"/>
      <c r="G300" s="33"/>
    </row>
    <row r="301" spans="4:7" s="32" customFormat="1" x14ac:dyDescent="0.25">
      <c r="D301" s="92"/>
      <c r="E301" s="92"/>
      <c r="F301" s="92"/>
      <c r="G301" s="33"/>
    </row>
    <row r="302" spans="4:7" s="32" customFormat="1" x14ac:dyDescent="0.25">
      <c r="D302" s="92"/>
      <c r="E302" s="92"/>
      <c r="F302" s="92"/>
      <c r="G302" s="33"/>
    </row>
    <row r="303" spans="4:7" s="32" customFormat="1" x14ac:dyDescent="0.25">
      <c r="D303" s="92"/>
      <c r="E303" s="92"/>
      <c r="F303" s="92"/>
      <c r="G303" s="33"/>
    </row>
    <row r="304" spans="4:7" s="32" customFormat="1" x14ac:dyDescent="0.25">
      <c r="D304" s="92"/>
      <c r="E304" s="92"/>
      <c r="F304" s="92"/>
      <c r="G304" s="33"/>
    </row>
    <row r="305" spans="4:7" s="32" customFormat="1" x14ac:dyDescent="0.25">
      <c r="D305" s="92"/>
      <c r="E305" s="92"/>
      <c r="F305" s="92"/>
      <c r="G305" s="33"/>
    </row>
    <row r="306" spans="4:7" s="32" customFormat="1" x14ac:dyDescent="0.25">
      <c r="D306" s="92"/>
      <c r="E306" s="92"/>
      <c r="F306" s="92"/>
      <c r="G306" s="33"/>
    </row>
    <row r="307" spans="4:7" s="32" customFormat="1" x14ac:dyDescent="0.25">
      <c r="D307" s="92"/>
      <c r="E307" s="92"/>
      <c r="F307" s="92"/>
      <c r="G307" s="33"/>
    </row>
    <row r="308" spans="4:7" s="32" customFormat="1" x14ac:dyDescent="0.25">
      <c r="D308" s="92"/>
      <c r="E308" s="92"/>
      <c r="F308" s="92"/>
      <c r="G308" s="33"/>
    </row>
    <row r="309" spans="4:7" s="32" customFormat="1" x14ac:dyDescent="0.25">
      <c r="D309" s="92"/>
      <c r="E309" s="92"/>
      <c r="F309" s="92"/>
      <c r="G309" s="33"/>
    </row>
    <row r="310" spans="4:7" s="32" customFormat="1" x14ac:dyDescent="0.25">
      <c r="D310" s="92"/>
      <c r="E310" s="92"/>
      <c r="F310" s="92"/>
      <c r="G310" s="33"/>
    </row>
    <row r="311" spans="4:7" s="32" customFormat="1" x14ac:dyDescent="0.25">
      <c r="D311" s="92"/>
      <c r="E311" s="92"/>
      <c r="F311" s="92"/>
      <c r="G311" s="33"/>
    </row>
    <row r="312" spans="4:7" s="32" customFormat="1" x14ac:dyDescent="0.25">
      <c r="D312" s="92"/>
      <c r="E312" s="92"/>
      <c r="F312" s="92"/>
      <c r="G312" s="33"/>
    </row>
    <row r="313" spans="4:7" s="32" customFormat="1" x14ac:dyDescent="0.25">
      <c r="D313" s="92"/>
      <c r="E313" s="92"/>
      <c r="F313" s="92"/>
      <c r="G313" s="33"/>
    </row>
    <row r="314" spans="4:7" s="32" customFormat="1" x14ac:dyDescent="0.25">
      <c r="D314" s="92"/>
      <c r="E314" s="92"/>
      <c r="F314" s="92"/>
      <c r="G314" s="33"/>
    </row>
    <row r="315" spans="4:7" s="32" customFormat="1" x14ac:dyDescent="0.25">
      <c r="D315" s="92"/>
      <c r="E315" s="92"/>
      <c r="F315" s="92"/>
      <c r="G315" s="33"/>
    </row>
    <row r="316" spans="4:7" s="32" customFormat="1" x14ac:dyDescent="0.25">
      <c r="D316" s="92"/>
      <c r="E316" s="92"/>
      <c r="F316" s="92"/>
      <c r="G316" s="33"/>
    </row>
    <row r="317" spans="4:7" s="32" customFormat="1" x14ac:dyDescent="0.25">
      <c r="D317" s="92"/>
      <c r="E317" s="92"/>
      <c r="F317" s="92"/>
      <c r="G317" s="33"/>
    </row>
    <row r="318" spans="4:7" s="32" customFormat="1" x14ac:dyDescent="0.25">
      <c r="D318" s="92"/>
      <c r="E318" s="92"/>
      <c r="F318" s="92"/>
      <c r="G318" s="33"/>
    </row>
    <row r="319" spans="4:7" s="32" customFormat="1" x14ac:dyDescent="0.25">
      <c r="D319" s="92"/>
      <c r="E319" s="92"/>
      <c r="F319" s="92"/>
      <c r="G319" s="33"/>
    </row>
    <row r="320" spans="4:7" s="32" customFormat="1" x14ac:dyDescent="0.25">
      <c r="D320" s="92"/>
      <c r="E320" s="92"/>
      <c r="F320" s="92"/>
      <c r="G320" s="33"/>
    </row>
    <row r="321" spans="4:7" s="32" customFormat="1" x14ac:dyDescent="0.25">
      <c r="D321" s="92"/>
      <c r="E321" s="92"/>
      <c r="F321" s="92"/>
      <c r="G321" s="33"/>
    </row>
    <row r="322" spans="4:7" s="32" customFormat="1" x14ac:dyDescent="0.25">
      <c r="D322" s="92"/>
      <c r="E322" s="92"/>
      <c r="F322" s="92"/>
      <c r="G322" s="33"/>
    </row>
    <row r="323" spans="4:7" s="32" customFormat="1" x14ac:dyDescent="0.25">
      <c r="D323" s="92"/>
      <c r="E323" s="92"/>
      <c r="F323" s="92"/>
      <c r="G323" s="33"/>
    </row>
    <row r="324" spans="4:7" s="32" customFormat="1" x14ac:dyDescent="0.25">
      <c r="D324" s="92"/>
      <c r="E324" s="92"/>
      <c r="F324" s="92"/>
      <c r="G324" s="33"/>
    </row>
    <row r="325" spans="4:7" s="32" customFormat="1" x14ac:dyDescent="0.25">
      <c r="D325" s="92"/>
      <c r="E325" s="92"/>
      <c r="F325" s="92"/>
      <c r="G325" s="33"/>
    </row>
    <row r="326" spans="4:7" s="32" customFormat="1" x14ac:dyDescent="0.25">
      <c r="D326" s="92"/>
      <c r="E326" s="92"/>
      <c r="F326" s="92"/>
      <c r="G326" s="33"/>
    </row>
    <row r="327" spans="4:7" s="32" customFormat="1" x14ac:dyDescent="0.25">
      <c r="D327" s="92"/>
      <c r="E327" s="92"/>
      <c r="F327" s="92"/>
      <c r="G327" s="33"/>
    </row>
    <row r="328" spans="4:7" s="32" customFormat="1" x14ac:dyDescent="0.25">
      <c r="D328" s="92"/>
      <c r="E328" s="92"/>
      <c r="F328" s="92"/>
      <c r="G328" s="33"/>
    </row>
    <row r="329" spans="4:7" s="32" customFormat="1" x14ac:dyDescent="0.25">
      <c r="D329" s="92"/>
      <c r="E329" s="92"/>
      <c r="F329" s="92"/>
      <c r="G329" s="33"/>
    </row>
    <row r="330" spans="4:7" s="32" customFormat="1" x14ac:dyDescent="0.25">
      <c r="D330" s="92"/>
      <c r="E330" s="92"/>
      <c r="F330" s="92"/>
      <c r="G330" s="33"/>
    </row>
    <row r="331" spans="4:7" s="32" customFormat="1" x14ac:dyDescent="0.25">
      <c r="D331" s="92"/>
      <c r="E331" s="92"/>
      <c r="F331" s="92"/>
      <c r="G331" s="33"/>
    </row>
    <row r="332" spans="4:7" s="32" customFormat="1" x14ac:dyDescent="0.25">
      <c r="D332" s="92"/>
      <c r="E332" s="92"/>
      <c r="F332" s="92"/>
      <c r="G332" s="33"/>
    </row>
    <row r="333" spans="4:7" s="32" customFormat="1" x14ac:dyDescent="0.25">
      <c r="D333" s="92"/>
      <c r="E333" s="92"/>
      <c r="F333" s="92"/>
      <c r="G333" s="33"/>
    </row>
    <row r="334" spans="4:7" s="32" customFormat="1" x14ac:dyDescent="0.25">
      <c r="D334" s="92"/>
      <c r="E334" s="92"/>
      <c r="F334" s="92"/>
      <c r="G334" s="33"/>
    </row>
    <row r="335" spans="4:7" s="32" customFormat="1" x14ac:dyDescent="0.25">
      <c r="D335" s="92"/>
      <c r="E335" s="92"/>
      <c r="F335" s="92"/>
      <c r="G335" s="33"/>
    </row>
    <row r="336" spans="4:7" s="32" customFormat="1" x14ac:dyDescent="0.25">
      <c r="D336" s="92"/>
      <c r="E336" s="92"/>
      <c r="F336" s="92"/>
      <c r="G336" s="33"/>
    </row>
    <row r="337" spans="4:7" s="32" customFormat="1" x14ac:dyDescent="0.25">
      <c r="D337" s="92"/>
      <c r="E337" s="92"/>
      <c r="F337" s="92"/>
      <c r="G337" s="33"/>
    </row>
    <row r="338" spans="4:7" s="32" customFormat="1" x14ac:dyDescent="0.25">
      <c r="D338" s="92"/>
      <c r="E338" s="92"/>
      <c r="F338" s="92"/>
      <c r="G338" s="33"/>
    </row>
    <row r="339" spans="4:7" s="32" customFormat="1" x14ac:dyDescent="0.25">
      <c r="D339" s="92"/>
      <c r="E339" s="92"/>
      <c r="F339" s="92"/>
      <c r="G339" s="33"/>
    </row>
    <row r="340" spans="4:7" s="32" customFormat="1" x14ac:dyDescent="0.25">
      <c r="D340" s="92"/>
      <c r="E340" s="92"/>
      <c r="F340" s="92"/>
      <c r="G340" s="33"/>
    </row>
    <row r="341" spans="4:7" s="32" customFormat="1" x14ac:dyDescent="0.25">
      <c r="D341" s="92"/>
      <c r="E341" s="92"/>
      <c r="F341" s="92"/>
      <c r="G341" s="33"/>
    </row>
    <row r="342" spans="4:7" s="32" customFormat="1" x14ac:dyDescent="0.25">
      <c r="D342" s="92"/>
      <c r="E342" s="92"/>
      <c r="F342" s="92"/>
      <c r="G342" s="33"/>
    </row>
    <row r="343" spans="4:7" s="32" customFormat="1" x14ac:dyDescent="0.25">
      <c r="D343" s="92"/>
      <c r="E343" s="92"/>
      <c r="F343" s="92"/>
      <c r="G343" s="33"/>
    </row>
    <row r="344" spans="4:7" s="32" customFormat="1" x14ac:dyDescent="0.25">
      <c r="D344" s="92"/>
      <c r="E344" s="92"/>
      <c r="F344" s="92"/>
      <c r="G344" s="33"/>
    </row>
    <row r="345" spans="4:7" s="32" customFormat="1" x14ac:dyDescent="0.25">
      <c r="D345" s="92"/>
      <c r="E345" s="92"/>
      <c r="F345" s="92"/>
      <c r="G345" s="33"/>
    </row>
    <row r="346" spans="4:7" s="32" customFormat="1" x14ac:dyDescent="0.25">
      <c r="D346" s="92"/>
      <c r="E346" s="92"/>
      <c r="F346" s="92"/>
      <c r="G346" s="33"/>
    </row>
    <row r="347" spans="4:7" s="32" customFormat="1" x14ac:dyDescent="0.25">
      <c r="D347" s="92"/>
      <c r="E347" s="92"/>
      <c r="F347" s="92"/>
      <c r="G347" s="33"/>
    </row>
    <row r="348" spans="4:7" s="32" customFormat="1" x14ac:dyDescent="0.25">
      <c r="D348" s="92"/>
      <c r="E348" s="92"/>
      <c r="F348" s="92"/>
      <c r="G348" s="33"/>
    </row>
    <row r="349" spans="4:7" s="32" customFormat="1" x14ac:dyDescent="0.25">
      <c r="D349" s="92"/>
      <c r="E349" s="92"/>
      <c r="F349" s="92"/>
      <c r="G349" s="33"/>
    </row>
    <row r="350" spans="4:7" s="32" customFormat="1" x14ac:dyDescent="0.25">
      <c r="D350" s="92"/>
      <c r="E350" s="92"/>
      <c r="F350" s="92"/>
      <c r="G350" s="33"/>
    </row>
    <row r="351" spans="4:7" s="32" customFormat="1" x14ac:dyDescent="0.25">
      <c r="D351" s="92"/>
      <c r="E351" s="92"/>
      <c r="F351" s="92"/>
      <c r="G351" s="33"/>
    </row>
    <row r="352" spans="4:7" s="32" customFormat="1" x14ac:dyDescent="0.25">
      <c r="D352" s="92"/>
      <c r="E352" s="92"/>
      <c r="F352" s="92"/>
      <c r="G352" s="33"/>
    </row>
    <row r="353" spans="4:7" s="32" customFormat="1" x14ac:dyDescent="0.25">
      <c r="D353" s="92"/>
      <c r="E353" s="92"/>
      <c r="F353" s="92"/>
      <c r="G353" s="33"/>
    </row>
    <row r="354" spans="4:7" s="32" customFormat="1" x14ac:dyDescent="0.25">
      <c r="D354" s="92"/>
      <c r="E354" s="92"/>
      <c r="F354" s="92"/>
      <c r="G354" s="33"/>
    </row>
    <row r="355" spans="4:7" s="32" customFormat="1" x14ac:dyDescent="0.25">
      <c r="D355" s="92"/>
      <c r="E355" s="92"/>
      <c r="F355" s="92"/>
      <c r="G355" s="33"/>
    </row>
    <row r="356" spans="4:7" s="32" customFormat="1" x14ac:dyDescent="0.25">
      <c r="D356" s="92"/>
      <c r="E356" s="92"/>
      <c r="F356" s="92"/>
      <c r="G356" s="33"/>
    </row>
    <row r="357" spans="4:7" s="32" customFormat="1" x14ac:dyDescent="0.25">
      <c r="D357" s="92"/>
      <c r="E357" s="92"/>
      <c r="F357" s="92"/>
      <c r="G357" s="33"/>
    </row>
    <row r="358" spans="4:7" s="32" customFormat="1" x14ac:dyDescent="0.25">
      <c r="D358" s="92"/>
      <c r="E358" s="92"/>
      <c r="F358" s="92"/>
      <c r="G358" s="33"/>
    </row>
    <row r="359" spans="4:7" s="32" customFormat="1" x14ac:dyDescent="0.25">
      <c r="D359" s="92"/>
      <c r="E359" s="92"/>
      <c r="F359" s="92"/>
      <c r="G359" s="33"/>
    </row>
    <row r="360" spans="4:7" s="32" customFormat="1" x14ac:dyDescent="0.25">
      <c r="D360" s="92"/>
      <c r="E360" s="92"/>
      <c r="F360" s="92"/>
      <c r="G360" s="33"/>
    </row>
    <row r="361" spans="4:7" s="32" customFormat="1" x14ac:dyDescent="0.25">
      <c r="D361" s="92"/>
      <c r="E361" s="92"/>
      <c r="F361" s="92"/>
      <c r="G361" s="33"/>
    </row>
    <row r="362" spans="4:7" s="32" customFormat="1" x14ac:dyDescent="0.25">
      <c r="D362" s="92"/>
      <c r="E362" s="92"/>
      <c r="F362" s="92"/>
      <c r="G362" s="33"/>
    </row>
    <row r="363" spans="4:7" s="32" customFormat="1" x14ac:dyDescent="0.25">
      <c r="D363" s="92"/>
      <c r="E363" s="92"/>
      <c r="F363" s="92"/>
      <c r="G363" s="33"/>
    </row>
    <row r="364" spans="4:7" s="32" customFormat="1" x14ac:dyDescent="0.25">
      <c r="D364" s="92"/>
      <c r="E364" s="92"/>
      <c r="F364" s="92"/>
      <c r="G364" s="33"/>
    </row>
    <row r="365" spans="4:7" s="32" customFormat="1" x14ac:dyDescent="0.25">
      <c r="D365" s="92"/>
      <c r="E365" s="92"/>
      <c r="F365" s="92"/>
      <c r="G365" s="33"/>
    </row>
    <row r="366" spans="4:7" s="32" customFormat="1" x14ac:dyDescent="0.25">
      <c r="D366" s="92"/>
      <c r="E366" s="92"/>
      <c r="F366" s="92"/>
      <c r="G366" s="33"/>
    </row>
    <row r="367" spans="4:7" s="32" customFormat="1" x14ac:dyDescent="0.25">
      <c r="D367" s="92"/>
      <c r="E367" s="92"/>
      <c r="F367" s="92"/>
      <c r="G367" s="33"/>
    </row>
    <row r="368" spans="4:7" s="32" customFormat="1" x14ac:dyDescent="0.25">
      <c r="D368" s="92"/>
      <c r="E368" s="92"/>
      <c r="F368" s="92"/>
      <c r="G368" s="33"/>
    </row>
    <row r="369" spans="4:7" s="32" customFormat="1" x14ac:dyDescent="0.25">
      <c r="D369" s="92"/>
      <c r="E369" s="92"/>
      <c r="F369" s="92"/>
      <c r="G369" s="33"/>
    </row>
    <row r="370" spans="4:7" s="32" customFormat="1" x14ac:dyDescent="0.25">
      <c r="D370" s="92"/>
      <c r="E370" s="92"/>
      <c r="F370" s="92"/>
      <c r="G370" s="33"/>
    </row>
    <row r="371" spans="4:7" s="32" customFormat="1" x14ac:dyDescent="0.25">
      <c r="D371" s="92"/>
      <c r="E371" s="92"/>
      <c r="F371" s="92"/>
      <c r="G371" s="33"/>
    </row>
    <row r="372" spans="4:7" s="32" customFormat="1" x14ac:dyDescent="0.25">
      <c r="D372" s="92"/>
      <c r="E372" s="92"/>
      <c r="F372" s="92"/>
      <c r="G372" s="33"/>
    </row>
    <row r="373" spans="4:7" s="32" customFormat="1" x14ac:dyDescent="0.25">
      <c r="D373" s="92"/>
      <c r="E373" s="92"/>
      <c r="F373" s="92"/>
      <c r="G373" s="33"/>
    </row>
    <row r="374" spans="4:7" s="32" customFormat="1" x14ac:dyDescent="0.25">
      <c r="D374" s="92"/>
      <c r="E374" s="92"/>
      <c r="F374" s="92"/>
      <c r="G374" s="33"/>
    </row>
    <row r="375" spans="4:7" s="32" customFormat="1" x14ac:dyDescent="0.25">
      <c r="D375" s="92"/>
      <c r="E375" s="92"/>
      <c r="F375" s="92"/>
      <c r="G375" s="33"/>
    </row>
    <row r="376" spans="4:7" s="32" customFormat="1" x14ac:dyDescent="0.25">
      <c r="D376" s="92"/>
      <c r="E376" s="92"/>
      <c r="F376" s="92"/>
      <c r="G376" s="33"/>
    </row>
    <row r="377" spans="4:7" s="32" customFormat="1" x14ac:dyDescent="0.25">
      <c r="D377" s="92"/>
      <c r="E377" s="92"/>
      <c r="F377" s="92"/>
      <c r="G377" s="33"/>
    </row>
    <row r="378" spans="4:7" s="32" customFormat="1" x14ac:dyDescent="0.25">
      <c r="D378" s="92"/>
      <c r="E378" s="92"/>
      <c r="F378" s="92"/>
      <c r="G378" s="33"/>
    </row>
    <row r="379" spans="4:7" s="32" customFormat="1" x14ac:dyDescent="0.25">
      <c r="D379" s="92"/>
      <c r="E379" s="92"/>
      <c r="F379" s="92"/>
      <c r="G379" s="33"/>
    </row>
    <row r="380" spans="4:7" s="32" customFormat="1" x14ac:dyDescent="0.25">
      <c r="D380" s="92"/>
      <c r="E380" s="92"/>
      <c r="F380" s="92"/>
      <c r="G380" s="33"/>
    </row>
    <row r="381" spans="4:7" s="32" customFormat="1" x14ac:dyDescent="0.25">
      <c r="D381" s="92"/>
      <c r="E381" s="92"/>
      <c r="F381" s="92"/>
      <c r="G381" s="33"/>
    </row>
    <row r="382" spans="4:7" s="32" customFormat="1" x14ac:dyDescent="0.25">
      <c r="D382" s="92"/>
      <c r="E382" s="92"/>
      <c r="F382" s="92"/>
      <c r="G382" s="33"/>
    </row>
    <row r="383" spans="4:7" s="32" customFormat="1" x14ac:dyDescent="0.25">
      <c r="D383" s="92"/>
      <c r="E383" s="92"/>
      <c r="F383" s="92"/>
      <c r="G383" s="33"/>
    </row>
    <row r="384" spans="4:7" s="32" customFormat="1" x14ac:dyDescent="0.25">
      <c r="D384" s="92"/>
      <c r="E384" s="92"/>
      <c r="F384" s="92"/>
      <c r="G384" s="33"/>
    </row>
    <row r="385" spans="4:7" s="32" customFormat="1" x14ac:dyDescent="0.25">
      <c r="D385" s="92"/>
      <c r="E385" s="92"/>
      <c r="F385" s="92"/>
      <c r="G385" s="33"/>
    </row>
    <row r="386" spans="4:7" s="32" customFormat="1" x14ac:dyDescent="0.25">
      <c r="D386" s="92"/>
      <c r="E386" s="92"/>
      <c r="F386" s="92"/>
      <c r="G386" s="33"/>
    </row>
    <row r="387" spans="4:7" s="32" customFormat="1" x14ac:dyDescent="0.25">
      <c r="D387" s="92"/>
      <c r="E387" s="92"/>
      <c r="F387" s="92"/>
      <c r="G387" s="33"/>
    </row>
    <row r="388" spans="4:7" s="32" customFormat="1" x14ac:dyDescent="0.25">
      <c r="D388" s="92"/>
      <c r="E388" s="92"/>
      <c r="F388" s="92"/>
      <c r="G388" s="33"/>
    </row>
    <row r="389" spans="4:7" s="32" customFormat="1" x14ac:dyDescent="0.25">
      <c r="D389" s="92"/>
      <c r="E389" s="92"/>
      <c r="F389" s="92"/>
      <c r="G389" s="33"/>
    </row>
    <row r="390" spans="4:7" s="32" customFormat="1" x14ac:dyDescent="0.25">
      <c r="D390" s="92"/>
      <c r="E390" s="92"/>
      <c r="F390" s="92"/>
      <c r="G390" s="33"/>
    </row>
    <row r="391" spans="4:7" s="32" customFormat="1" x14ac:dyDescent="0.25">
      <c r="D391" s="92"/>
      <c r="E391" s="92"/>
      <c r="F391" s="92"/>
      <c r="G391" s="33"/>
    </row>
    <row r="392" spans="4:7" s="32" customFormat="1" x14ac:dyDescent="0.25">
      <c r="D392" s="92"/>
      <c r="E392" s="92"/>
      <c r="F392" s="92"/>
      <c r="G392" s="33"/>
    </row>
    <row r="393" spans="4:7" s="32" customFormat="1" x14ac:dyDescent="0.25">
      <c r="D393" s="92"/>
      <c r="E393" s="92"/>
      <c r="F393" s="92"/>
      <c r="G393" s="33"/>
    </row>
    <row r="394" spans="4:7" s="32" customFormat="1" x14ac:dyDescent="0.25">
      <c r="D394" s="92"/>
      <c r="E394" s="92"/>
      <c r="F394" s="92"/>
      <c r="G394" s="33"/>
    </row>
    <row r="395" spans="4:7" s="32" customFormat="1" x14ac:dyDescent="0.25">
      <c r="D395" s="92"/>
      <c r="E395" s="92"/>
      <c r="F395" s="92"/>
      <c r="G395" s="33"/>
    </row>
    <row r="396" spans="4:7" s="32" customFormat="1" x14ac:dyDescent="0.25">
      <c r="D396" s="92"/>
      <c r="E396" s="92"/>
      <c r="F396" s="92"/>
      <c r="G396" s="33"/>
    </row>
    <row r="397" spans="4:7" s="32" customFormat="1" x14ac:dyDescent="0.25">
      <c r="D397" s="92"/>
      <c r="E397" s="92"/>
      <c r="F397" s="92"/>
      <c r="G397" s="33"/>
    </row>
    <row r="398" spans="4:7" s="32" customFormat="1" x14ac:dyDescent="0.25">
      <c r="D398" s="92"/>
      <c r="E398" s="92"/>
      <c r="F398" s="92"/>
      <c r="G398" s="33"/>
    </row>
    <row r="399" spans="4:7" s="32" customFormat="1" x14ac:dyDescent="0.25">
      <c r="D399" s="92"/>
      <c r="E399" s="92"/>
      <c r="F399" s="92"/>
      <c r="G399" s="33"/>
    </row>
    <row r="400" spans="4:7" s="32" customFormat="1" x14ac:dyDescent="0.25">
      <c r="D400" s="92"/>
      <c r="E400" s="92"/>
      <c r="F400" s="92"/>
      <c r="G400" s="33"/>
    </row>
    <row r="401" spans="4:7" s="32" customFormat="1" x14ac:dyDescent="0.25">
      <c r="D401" s="92"/>
      <c r="E401" s="92"/>
      <c r="F401" s="92"/>
      <c r="G401" s="33"/>
    </row>
    <row r="402" spans="4:7" s="32" customFormat="1" x14ac:dyDescent="0.25">
      <c r="D402" s="92"/>
      <c r="E402" s="92"/>
      <c r="F402" s="92"/>
      <c r="G402" s="33"/>
    </row>
    <row r="403" spans="4:7" s="32" customFormat="1" x14ac:dyDescent="0.25">
      <c r="D403" s="92"/>
      <c r="E403" s="92"/>
      <c r="F403" s="92"/>
      <c r="G403" s="33"/>
    </row>
    <row r="404" spans="4:7" s="32" customFormat="1" x14ac:dyDescent="0.25">
      <c r="D404" s="92"/>
      <c r="E404" s="92"/>
      <c r="F404" s="92"/>
      <c r="G404" s="33"/>
    </row>
    <row r="405" spans="4:7" s="32" customFormat="1" x14ac:dyDescent="0.25">
      <c r="D405" s="92"/>
      <c r="E405" s="92"/>
      <c r="F405" s="92"/>
      <c r="G405" s="33"/>
    </row>
    <row r="406" spans="4:7" s="32" customFormat="1" x14ac:dyDescent="0.25">
      <c r="D406" s="92"/>
      <c r="E406" s="92"/>
      <c r="F406" s="92"/>
      <c r="G406" s="33"/>
    </row>
    <row r="407" spans="4:7" s="32" customFormat="1" x14ac:dyDescent="0.25">
      <c r="D407" s="92"/>
      <c r="E407" s="92"/>
      <c r="F407" s="92"/>
      <c r="G407" s="33"/>
    </row>
    <row r="408" spans="4:7" s="32" customFormat="1" x14ac:dyDescent="0.25">
      <c r="D408" s="92"/>
      <c r="E408" s="92"/>
      <c r="F408" s="92"/>
      <c r="G408" s="33"/>
    </row>
    <row r="409" spans="4:7" s="32" customFormat="1" x14ac:dyDescent="0.25">
      <c r="D409" s="92"/>
      <c r="E409" s="92"/>
      <c r="F409" s="92"/>
      <c r="G409" s="33"/>
    </row>
    <row r="410" spans="4:7" s="32" customFormat="1" x14ac:dyDescent="0.25">
      <c r="D410" s="92"/>
      <c r="E410" s="92"/>
      <c r="F410" s="92"/>
      <c r="G410" s="33"/>
    </row>
    <row r="411" spans="4:7" s="32" customFormat="1" x14ac:dyDescent="0.25">
      <c r="D411" s="92"/>
      <c r="E411" s="92"/>
      <c r="F411" s="92"/>
      <c r="G411" s="33"/>
    </row>
    <row r="412" spans="4:7" s="32" customFormat="1" x14ac:dyDescent="0.25">
      <c r="D412" s="92"/>
      <c r="E412" s="92"/>
      <c r="F412" s="92"/>
      <c r="G412" s="33"/>
    </row>
    <row r="413" spans="4:7" s="32" customFormat="1" x14ac:dyDescent="0.25">
      <c r="D413" s="92"/>
      <c r="E413" s="92"/>
      <c r="F413" s="92"/>
      <c r="G413" s="33"/>
    </row>
    <row r="414" spans="4:7" s="32" customFormat="1" x14ac:dyDescent="0.25">
      <c r="D414" s="92"/>
      <c r="E414" s="92"/>
      <c r="F414" s="92"/>
      <c r="G414" s="33"/>
    </row>
    <row r="415" spans="4:7" s="32" customFormat="1" x14ac:dyDescent="0.25">
      <c r="D415" s="92"/>
      <c r="E415" s="92"/>
      <c r="F415" s="92"/>
      <c r="G415" s="33"/>
    </row>
    <row r="416" spans="4:7" s="32" customFormat="1" x14ac:dyDescent="0.25">
      <c r="D416" s="92"/>
      <c r="E416" s="92"/>
      <c r="F416" s="92"/>
      <c r="G416" s="33"/>
    </row>
    <row r="417" spans="4:7" s="32" customFormat="1" x14ac:dyDescent="0.25">
      <c r="D417" s="92"/>
      <c r="E417" s="92"/>
      <c r="F417" s="92"/>
      <c r="G417" s="33"/>
    </row>
    <row r="418" spans="4:7" s="32" customFormat="1" x14ac:dyDescent="0.25">
      <c r="D418" s="92"/>
      <c r="E418" s="92"/>
      <c r="F418" s="92"/>
      <c r="G418" s="33"/>
    </row>
    <row r="419" spans="4:7" s="32" customFormat="1" x14ac:dyDescent="0.25">
      <c r="D419" s="92"/>
      <c r="E419" s="92"/>
      <c r="F419" s="92"/>
      <c r="G419" s="33"/>
    </row>
    <row r="420" spans="4:7" s="32" customFormat="1" x14ac:dyDescent="0.25">
      <c r="D420" s="92"/>
      <c r="E420" s="92"/>
      <c r="F420" s="92"/>
      <c r="G420" s="33"/>
    </row>
    <row r="421" spans="4:7" s="32" customFormat="1" x14ac:dyDescent="0.25">
      <c r="D421" s="92"/>
      <c r="E421" s="92"/>
      <c r="F421" s="92"/>
      <c r="G421" s="33"/>
    </row>
    <row r="422" spans="4:7" s="32" customFormat="1" x14ac:dyDescent="0.25">
      <c r="D422" s="92"/>
      <c r="E422" s="92"/>
      <c r="F422" s="92"/>
      <c r="G422" s="33"/>
    </row>
    <row r="423" spans="4:7" s="32" customFormat="1" x14ac:dyDescent="0.25">
      <c r="D423" s="92"/>
      <c r="E423" s="92"/>
      <c r="F423" s="92"/>
      <c r="G423" s="33"/>
    </row>
    <row r="424" spans="4:7" s="32" customFormat="1" x14ac:dyDescent="0.25">
      <c r="D424" s="92"/>
      <c r="E424" s="92"/>
      <c r="F424" s="92"/>
      <c r="G424" s="33"/>
    </row>
    <row r="425" spans="4:7" s="32" customFormat="1" x14ac:dyDescent="0.25">
      <c r="D425" s="92"/>
      <c r="E425" s="92"/>
      <c r="F425" s="92"/>
      <c r="G425" s="33"/>
    </row>
    <row r="426" spans="4:7" s="32" customFormat="1" x14ac:dyDescent="0.25">
      <c r="D426" s="92"/>
      <c r="E426" s="92"/>
      <c r="F426" s="92"/>
      <c r="G426" s="33"/>
    </row>
    <row r="427" spans="4:7" s="32" customFormat="1" x14ac:dyDescent="0.25">
      <c r="D427" s="92"/>
      <c r="E427" s="92"/>
      <c r="F427" s="92"/>
      <c r="G427" s="33"/>
    </row>
    <row r="428" spans="4:7" s="32" customFormat="1" x14ac:dyDescent="0.25">
      <c r="D428" s="92"/>
      <c r="E428" s="92"/>
      <c r="F428" s="92"/>
      <c r="G428" s="33"/>
    </row>
    <row r="429" spans="4:7" s="32" customFormat="1" x14ac:dyDescent="0.25">
      <c r="D429" s="92"/>
      <c r="E429" s="92"/>
      <c r="F429" s="92"/>
      <c r="G429" s="33"/>
    </row>
    <row r="430" spans="4:7" s="32" customFormat="1" x14ac:dyDescent="0.25">
      <c r="D430" s="92"/>
      <c r="E430" s="92"/>
      <c r="F430" s="92"/>
      <c r="G430" s="33"/>
    </row>
    <row r="431" spans="4:7" s="32" customFormat="1" x14ac:dyDescent="0.25">
      <c r="D431" s="92"/>
      <c r="E431" s="92"/>
      <c r="F431" s="92"/>
      <c r="G431" s="33"/>
    </row>
    <row r="432" spans="4:7" s="32" customFormat="1" x14ac:dyDescent="0.25">
      <c r="D432" s="92"/>
      <c r="E432" s="92"/>
      <c r="F432" s="92"/>
      <c r="G432" s="33"/>
    </row>
    <row r="433" spans="4:7" s="32" customFormat="1" x14ac:dyDescent="0.25">
      <c r="D433" s="92"/>
      <c r="E433" s="92"/>
      <c r="F433" s="92"/>
      <c r="G433" s="33"/>
    </row>
    <row r="434" spans="4:7" s="32" customFormat="1" x14ac:dyDescent="0.25">
      <c r="D434" s="92"/>
      <c r="E434" s="92"/>
      <c r="F434" s="92"/>
      <c r="G434" s="33"/>
    </row>
    <row r="435" spans="4:7" s="32" customFormat="1" x14ac:dyDescent="0.25">
      <c r="D435" s="92"/>
      <c r="E435" s="92"/>
      <c r="F435" s="92"/>
      <c r="G435" s="33"/>
    </row>
    <row r="436" spans="4:7" s="32" customFormat="1" x14ac:dyDescent="0.25">
      <c r="D436" s="92"/>
      <c r="E436" s="92"/>
      <c r="F436" s="92"/>
      <c r="G436" s="33"/>
    </row>
    <row r="437" spans="4:7" s="32" customFormat="1" x14ac:dyDescent="0.25">
      <c r="D437" s="92"/>
      <c r="E437" s="92"/>
      <c r="F437" s="92"/>
      <c r="G437" s="33"/>
    </row>
    <row r="438" spans="4:7" s="32" customFormat="1" x14ac:dyDescent="0.25">
      <c r="D438" s="92"/>
      <c r="E438" s="92"/>
      <c r="F438" s="92"/>
      <c r="G438" s="33"/>
    </row>
    <row r="439" spans="4:7" s="32" customFormat="1" x14ac:dyDescent="0.25">
      <c r="D439" s="92"/>
      <c r="E439" s="92"/>
      <c r="F439" s="92"/>
      <c r="G439" s="33"/>
    </row>
    <row r="440" spans="4:7" s="32" customFormat="1" x14ac:dyDescent="0.25">
      <c r="D440" s="92"/>
      <c r="E440" s="92"/>
      <c r="F440" s="92"/>
      <c r="G440" s="33"/>
    </row>
    <row r="441" spans="4:7" s="32" customFormat="1" x14ac:dyDescent="0.25">
      <c r="D441" s="92"/>
      <c r="E441" s="92"/>
      <c r="F441" s="92"/>
      <c r="G441" s="33"/>
    </row>
    <row r="442" spans="4:7" s="32" customFormat="1" x14ac:dyDescent="0.25">
      <c r="D442" s="92"/>
      <c r="E442" s="92"/>
      <c r="F442" s="92"/>
      <c r="G442" s="33"/>
    </row>
    <row r="443" spans="4:7" s="32" customFormat="1" x14ac:dyDescent="0.25">
      <c r="D443" s="92"/>
      <c r="E443" s="92"/>
      <c r="F443" s="92"/>
      <c r="G443" s="33"/>
    </row>
    <row r="444" spans="4:7" s="32" customFormat="1" x14ac:dyDescent="0.25">
      <c r="D444" s="92"/>
      <c r="E444" s="92"/>
      <c r="F444" s="92"/>
      <c r="G444" s="33"/>
    </row>
    <row r="445" spans="4:7" s="32" customFormat="1" x14ac:dyDescent="0.25">
      <c r="D445" s="92"/>
      <c r="E445" s="92"/>
      <c r="F445" s="92"/>
      <c r="G445" s="33"/>
    </row>
    <row r="446" spans="4:7" s="32" customFormat="1" x14ac:dyDescent="0.25">
      <c r="D446" s="92"/>
      <c r="E446" s="92"/>
      <c r="F446" s="92"/>
      <c r="G446" s="33"/>
    </row>
    <row r="447" spans="4:7" s="32" customFormat="1" x14ac:dyDescent="0.25">
      <c r="D447" s="92"/>
      <c r="E447" s="92"/>
      <c r="F447" s="92"/>
      <c r="G447" s="33"/>
    </row>
    <row r="448" spans="4:7" s="32" customFormat="1" x14ac:dyDescent="0.25">
      <c r="D448" s="92"/>
      <c r="E448" s="92"/>
      <c r="F448" s="92"/>
      <c r="G448" s="33"/>
    </row>
    <row r="449" spans="4:7" s="32" customFormat="1" x14ac:dyDescent="0.25">
      <c r="D449" s="92"/>
      <c r="E449" s="92"/>
      <c r="F449" s="92"/>
      <c r="G449" s="33"/>
    </row>
    <row r="450" spans="4:7" s="32" customFormat="1" x14ac:dyDescent="0.25">
      <c r="D450" s="92"/>
      <c r="E450" s="92"/>
      <c r="F450" s="92"/>
      <c r="G450" s="33"/>
    </row>
    <row r="451" spans="4:7" s="32" customFormat="1" x14ac:dyDescent="0.25">
      <c r="D451" s="92"/>
      <c r="E451" s="92"/>
      <c r="F451" s="92"/>
      <c r="G451" s="33"/>
    </row>
    <row r="452" spans="4:7" s="32" customFormat="1" x14ac:dyDescent="0.25">
      <c r="D452" s="92"/>
      <c r="E452" s="92"/>
      <c r="F452" s="92"/>
      <c r="G452" s="33"/>
    </row>
    <row r="453" spans="4:7" s="32" customFormat="1" x14ac:dyDescent="0.25">
      <c r="D453" s="92"/>
      <c r="E453" s="92"/>
      <c r="F453" s="92"/>
      <c r="G453" s="33"/>
    </row>
    <row r="454" spans="4:7" s="32" customFormat="1" x14ac:dyDescent="0.25">
      <c r="D454" s="92"/>
      <c r="E454" s="92"/>
      <c r="F454" s="92"/>
      <c r="G454" s="33"/>
    </row>
    <row r="455" spans="4:7" s="32" customFormat="1" x14ac:dyDescent="0.25">
      <c r="D455" s="92"/>
      <c r="E455" s="92"/>
      <c r="F455" s="92"/>
      <c r="G455" s="33"/>
    </row>
    <row r="456" spans="4:7" s="32" customFormat="1" x14ac:dyDescent="0.25">
      <c r="D456" s="92"/>
      <c r="E456" s="92"/>
      <c r="F456" s="92"/>
      <c r="G456" s="33"/>
    </row>
    <row r="457" spans="4:7" s="32" customFormat="1" x14ac:dyDescent="0.25">
      <c r="D457" s="92"/>
      <c r="E457" s="92"/>
      <c r="F457" s="92"/>
      <c r="G457" s="33"/>
    </row>
    <row r="458" spans="4:7" s="32" customFormat="1" x14ac:dyDescent="0.25">
      <c r="D458" s="92"/>
      <c r="E458" s="92"/>
      <c r="F458" s="92"/>
      <c r="G458" s="33"/>
    </row>
    <row r="459" spans="4:7" s="32" customFormat="1" x14ac:dyDescent="0.25">
      <c r="D459" s="92"/>
      <c r="E459" s="92"/>
      <c r="F459" s="92"/>
      <c r="G459" s="33"/>
    </row>
    <row r="460" spans="4:7" s="32" customFormat="1" x14ac:dyDescent="0.25">
      <c r="D460" s="92"/>
      <c r="E460" s="92"/>
      <c r="F460" s="92"/>
      <c r="G460" s="33"/>
    </row>
    <row r="461" spans="4:7" s="32" customFormat="1" x14ac:dyDescent="0.25">
      <c r="D461" s="92"/>
      <c r="E461" s="92"/>
      <c r="F461" s="92"/>
      <c r="G461" s="33"/>
    </row>
    <row r="462" spans="4:7" s="32" customFormat="1" x14ac:dyDescent="0.25">
      <c r="D462" s="92"/>
      <c r="E462" s="92"/>
      <c r="F462" s="92"/>
      <c r="G462" s="33"/>
    </row>
    <row r="463" spans="4:7" s="32" customFormat="1" x14ac:dyDescent="0.25">
      <c r="D463" s="92"/>
      <c r="E463" s="92"/>
      <c r="F463" s="92"/>
      <c r="G463" s="33"/>
    </row>
    <row r="464" spans="4:7" s="32" customFormat="1" x14ac:dyDescent="0.25">
      <c r="D464" s="92"/>
      <c r="E464" s="92"/>
      <c r="F464" s="92"/>
      <c r="G464" s="33"/>
    </row>
    <row r="465" spans="4:7" s="32" customFormat="1" x14ac:dyDescent="0.25">
      <c r="D465" s="92"/>
      <c r="E465" s="92"/>
      <c r="F465" s="92"/>
      <c r="G465" s="33"/>
    </row>
    <row r="466" spans="4:7" s="32" customFormat="1" x14ac:dyDescent="0.25">
      <c r="D466" s="92"/>
      <c r="E466" s="92"/>
      <c r="F466" s="92"/>
      <c r="G466" s="33"/>
    </row>
    <row r="467" spans="4:7" s="32" customFormat="1" x14ac:dyDescent="0.25">
      <c r="D467" s="92"/>
      <c r="E467" s="92"/>
      <c r="F467" s="92"/>
      <c r="G467" s="33"/>
    </row>
    <row r="468" spans="4:7" s="32" customFormat="1" x14ac:dyDescent="0.25">
      <c r="D468" s="92"/>
      <c r="E468" s="92"/>
      <c r="F468" s="92"/>
      <c r="G468" s="33"/>
    </row>
    <row r="469" spans="4:7" s="32" customFormat="1" x14ac:dyDescent="0.25">
      <c r="D469" s="92"/>
      <c r="E469" s="92"/>
      <c r="F469" s="92"/>
      <c r="G469" s="33"/>
    </row>
    <row r="470" spans="4:7" s="32" customFormat="1" x14ac:dyDescent="0.25">
      <c r="D470" s="92"/>
      <c r="E470" s="92"/>
      <c r="F470" s="92"/>
      <c r="G470" s="33"/>
    </row>
    <row r="471" spans="4:7" s="32" customFormat="1" x14ac:dyDescent="0.25">
      <c r="D471" s="92"/>
      <c r="E471" s="92"/>
      <c r="F471" s="92"/>
      <c r="G471" s="33"/>
    </row>
    <row r="472" spans="4:7" s="32" customFormat="1" x14ac:dyDescent="0.25">
      <c r="D472" s="92"/>
      <c r="E472" s="92"/>
      <c r="F472" s="92"/>
      <c r="G472" s="33"/>
    </row>
    <row r="473" spans="4:7" s="32" customFormat="1" x14ac:dyDescent="0.25">
      <c r="D473" s="92"/>
      <c r="E473" s="92"/>
      <c r="F473" s="92"/>
      <c r="G473" s="33"/>
    </row>
    <row r="474" spans="4:7" s="32" customFormat="1" x14ac:dyDescent="0.25">
      <c r="D474" s="92"/>
      <c r="E474" s="92"/>
      <c r="F474" s="92"/>
      <c r="G474" s="33"/>
    </row>
    <row r="475" spans="4:7" s="32" customFormat="1" x14ac:dyDescent="0.25">
      <c r="D475" s="92"/>
      <c r="E475" s="92"/>
      <c r="F475" s="92"/>
      <c r="G475" s="33"/>
    </row>
    <row r="476" spans="4:7" s="32" customFormat="1" x14ac:dyDescent="0.25">
      <c r="D476" s="92"/>
      <c r="E476" s="92"/>
      <c r="F476" s="92"/>
      <c r="G476" s="33"/>
    </row>
    <row r="477" spans="4:7" s="32" customFormat="1" x14ac:dyDescent="0.25">
      <c r="D477" s="92"/>
      <c r="E477" s="92"/>
      <c r="F477" s="92"/>
      <c r="G477" s="33"/>
    </row>
    <row r="478" spans="4:7" s="32" customFormat="1" x14ac:dyDescent="0.25">
      <c r="D478" s="92"/>
      <c r="E478" s="92"/>
      <c r="F478" s="92"/>
      <c r="G478" s="33"/>
    </row>
    <row r="479" spans="4:7" s="32" customFormat="1" x14ac:dyDescent="0.25">
      <c r="D479" s="92"/>
      <c r="E479" s="92"/>
      <c r="F479" s="92"/>
      <c r="G479" s="33"/>
    </row>
    <row r="480" spans="4:7" s="32" customFormat="1" x14ac:dyDescent="0.25">
      <c r="D480" s="92"/>
      <c r="E480" s="92"/>
      <c r="F480" s="92"/>
      <c r="G480" s="33"/>
    </row>
    <row r="481" spans="4:7" s="32" customFormat="1" x14ac:dyDescent="0.25">
      <c r="D481" s="92"/>
      <c r="E481" s="92"/>
      <c r="F481" s="92"/>
      <c r="G481" s="33"/>
    </row>
    <row r="482" spans="4:7" s="32" customFormat="1" x14ac:dyDescent="0.25">
      <c r="D482" s="92"/>
      <c r="E482" s="92"/>
      <c r="F482" s="92"/>
      <c r="G482" s="33"/>
    </row>
    <row r="483" spans="4:7" s="32" customFormat="1" x14ac:dyDescent="0.25">
      <c r="D483" s="92"/>
      <c r="E483" s="92"/>
      <c r="F483" s="92"/>
      <c r="G483" s="33"/>
    </row>
    <row r="484" spans="4:7" s="32" customFormat="1" x14ac:dyDescent="0.25">
      <c r="D484" s="92"/>
      <c r="E484" s="92"/>
      <c r="F484" s="92"/>
      <c r="G484" s="33"/>
    </row>
    <row r="485" spans="4:7" s="32" customFormat="1" x14ac:dyDescent="0.25">
      <c r="D485" s="92"/>
      <c r="E485" s="92"/>
      <c r="F485" s="92"/>
      <c r="G485" s="33"/>
    </row>
    <row r="486" spans="4:7" s="32" customFormat="1" x14ac:dyDescent="0.25">
      <c r="D486" s="92"/>
      <c r="E486" s="92"/>
      <c r="F486" s="92"/>
      <c r="G486" s="33"/>
    </row>
    <row r="487" spans="4:7" s="32" customFormat="1" x14ac:dyDescent="0.25">
      <c r="D487" s="92"/>
      <c r="E487" s="92"/>
      <c r="F487" s="92"/>
      <c r="G487" s="33"/>
    </row>
    <row r="488" spans="4:7" s="32" customFormat="1" x14ac:dyDescent="0.25">
      <c r="D488" s="92"/>
      <c r="E488" s="92"/>
      <c r="F488" s="92"/>
      <c r="G488" s="33"/>
    </row>
    <row r="489" spans="4:7" s="32" customFormat="1" x14ac:dyDescent="0.25">
      <c r="D489" s="92"/>
      <c r="E489" s="92"/>
      <c r="F489" s="92"/>
      <c r="G489" s="33"/>
    </row>
    <row r="490" spans="4:7" s="32" customFormat="1" x14ac:dyDescent="0.25">
      <c r="D490" s="92"/>
      <c r="E490" s="92"/>
      <c r="F490" s="92"/>
      <c r="G490" s="33"/>
    </row>
    <row r="491" spans="4:7" s="32" customFormat="1" x14ac:dyDescent="0.25">
      <c r="D491" s="92"/>
      <c r="E491" s="92"/>
      <c r="F491" s="92"/>
      <c r="G491" s="33"/>
    </row>
    <row r="492" spans="4:7" s="32" customFormat="1" x14ac:dyDescent="0.25">
      <c r="D492" s="92"/>
      <c r="E492" s="92"/>
      <c r="F492" s="92"/>
      <c r="G492" s="33"/>
    </row>
    <row r="493" spans="4:7" s="32" customFormat="1" x14ac:dyDescent="0.25">
      <c r="D493" s="92"/>
      <c r="E493" s="92"/>
      <c r="F493" s="92"/>
      <c r="G493" s="33"/>
    </row>
    <row r="494" spans="4:7" s="32" customFormat="1" x14ac:dyDescent="0.25">
      <c r="D494" s="92"/>
      <c r="E494" s="92"/>
      <c r="F494" s="92"/>
      <c r="G494" s="33"/>
    </row>
    <row r="495" spans="4:7" s="32" customFormat="1" x14ac:dyDescent="0.25">
      <c r="D495" s="92"/>
      <c r="E495" s="92"/>
      <c r="F495" s="92"/>
      <c r="G495" s="33"/>
    </row>
    <row r="496" spans="4:7" s="32" customFormat="1" x14ac:dyDescent="0.25">
      <c r="D496" s="92"/>
      <c r="E496" s="92"/>
      <c r="F496" s="92"/>
      <c r="G496" s="33"/>
    </row>
    <row r="497" spans="4:7" s="32" customFormat="1" x14ac:dyDescent="0.25">
      <c r="D497" s="92"/>
      <c r="E497" s="92"/>
      <c r="F497" s="92"/>
      <c r="G497" s="33"/>
    </row>
    <row r="498" spans="4:7" s="32" customFormat="1" x14ac:dyDescent="0.25">
      <c r="D498" s="92"/>
      <c r="E498" s="92"/>
      <c r="F498" s="92"/>
      <c r="G498" s="33"/>
    </row>
    <row r="499" spans="4:7" s="32" customFormat="1" x14ac:dyDescent="0.25">
      <c r="D499" s="92"/>
      <c r="E499" s="92"/>
      <c r="F499" s="92"/>
      <c r="G499" s="33"/>
    </row>
    <row r="500" spans="4:7" s="32" customFormat="1" x14ac:dyDescent="0.25">
      <c r="D500" s="92"/>
      <c r="E500" s="92"/>
      <c r="F500" s="92"/>
      <c r="G500" s="33"/>
    </row>
    <row r="501" spans="4:7" s="32" customFormat="1" x14ac:dyDescent="0.25">
      <c r="D501" s="92"/>
      <c r="E501" s="92"/>
      <c r="F501" s="92"/>
      <c r="G501" s="33"/>
    </row>
    <row r="502" spans="4:7" s="32" customFormat="1" x14ac:dyDescent="0.25">
      <c r="D502" s="92"/>
      <c r="E502" s="92"/>
      <c r="F502" s="92"/>
      <c r="G502" s="33"/>
    </row>
    <row r="503" spans="4:7" s="32" customFormat="1" x14ac:dyDescent="0.25">
      <c r="D503" s="92"/>
      <c r="E503" s="92"/>
      <c r="F503" s="92"/>
      <c r="G503" s="33"/>
    </row>
    <row r="504" spans="4:7" s="32" customFormat="1" x14ac:dyDescent="0.25">
      <c r="D504" s="92"/>
      <c r="E504" s="92"/>
      <c r="F504" s="92"/>
      <c r="G504" s="33"/>
    </row>
    <row r="505" spans="4:7" s="32" customFormat="1" x14ac:dyDescent="0.25">
      <c r="D505" s="92"/>
      <c r="E505" s="92"/>
      <c r="F505" s="92"/>
      <c r="G505" s="33"/>
    </row>
    <row r="506" spans="4:7" s="32" customFormat="1" x14ac:dyDescent="0.25">
      <c r="D506" s="92"/>
      <c r="E506" s="92"/>
      <c r="F506" s="92"/>
      <c r="G506" s="33"/>
    </row>
    <row r="507" spans="4:7" s="32" customFormat="1" x14ac:dyDescent="0.25">
      <c r="D507" s="92"/>
      <c r="E507" s="92"/>
      <c r="F507" s="92"/>
      <c r="G507" s="33"/>
    </row>
    <row r="508" spans="4:7" s="32" customFormat="1" x14ac:dyDescent="0.25">
      <c r="D508" s="92"/>
      <c r="E508" s="92"/>
      <c r="F508" s="92"/>
      <c r="G508" s="33"/>
    </row>
    <row r="509" spans="4:7" s="32" customFormat="1" x14ac:dyDescent="0.25">
      <c r="D509" s="92"/>
      <c r="E509" s="92"/>
      <c r="F509" s="92"/>
      <c r="G509" s="33"/>
    </row>
    <row r="510" spans="4:7" s="32" customFormat="1" x14ac:dyDescent="0.25">
      <c r="D510" s="92"/>
      <c r="E510" s="92"/>
      <c r="F510" s="92"/>
      <c r="G510" s="33"/>
    </row>
    <row r="511" spans="4:7" s="32" customFormat="1" x14ac:dyDescent="0.25">
      <c r="D511" s="92"/>
      <c r="E511" s="92"/>
      <c r="F511" s="92"/>
      <c r="G511" s="33"/>
    </row>
    <row r="512" spans="4:7" s="32" customFormat="1" x14ac:dyDescent="0.25">
      <c r="D512" s="92"/>
      <c r="E512" s="92"/>
      <c r="F512" s="92"/>
      <c r="G512" s="33"/>
    </row>
    <row r="513" spans="4:7" s="32" customFormat="1" x14ac:dyDescent="0.25">
      <c r="D513" s="92"/>
      <c r="E513" s="92"/>
      <c r="F513" s="92"/>
      <c r="G513" s="33"/>
    </row>
    <row r="514" spans="4:7" s="32" customFormat="1" x14ac:dyDescent="0.25">
      <c r="D514" s="92"/>
      <c r="E514" s="92"/>
      <c r="F514" s="92"/>
      <c r="G514" s="33"/>
    </row>
    <row r="515" spans="4:7" s="32" customFormat="1" x14ac:dyDescent="0.25">
      <c r="D515" s="92"/>
      <c r="E515" s="92"/>
      <c r="F515" s="92"/>
      <c r="G515" s="33"/>
    </row>
    <row r="516" spans="4:7" s="32" customFormat="1" x14ac:dyDescent="0.25">
      <c r="D516" s="92"/>
      <c r="E516" s="92"/>
      <c r="F516" s="92"/>
      <c r="G516" s="33"/>
    </row>
    <row r="517" spans="4:7" s="32" customFormat="1" x14ac:dyDescent="0.25">
      <c r="D517" s="92"/>
      <c r="E517" s="92"/>
      <c r="F517" s="92"/>
      <c r="G517" s="33"/>
    </row>
    <row r="518" spans="4:7" s="32" customFormat="1" x14ac:dyDescent="0.25">
      <c r="D518" s="92"/>
      <c r="E518" s="92"/>
      <c r="F518" s="92"/>
      <c r="G518" s="33"/>
    </row>
    <row r="519" spans="4:7" s="32" customFormat="1" x14ac:dyDescent="0.25">
      <c r="D519" s="92"/>
      <c r="E519" s="92"/>
      <c r="F519" s="92"/>
      <c r="G519" s="33"/>
    </row>
    <row r="520" spans="4:7" s="32" customFormat="1" x14ac:dyDescent="0.25">
      <c r="D520" s="92"/>
      <c r="E520" s="92"/>
      <c r="F520" s="92"/>
      <c r="G520" s="33"/>
    </row>
    <row r="521" spans="4:7" s="32" customFormat="1" x14ac:dyDescent="0.25">
      <c r="D521" s="92"/>
      <c r="E521" s="92"/>
      <c r="F521" s="92"/>
      <c r="G521" s="33"/>
    </row>
    <row r="522" spans="4:7" s="32" customFormat="1" x14ac:dyDescent="0.25">
      <c r="D522" s="92"/>
      <c r="E522" s="92"/>
      <c r="F522" s="92"/>
      <c r="G522" s="33"/>
    </row>
    <row r="523" spans="4:7" s="32" customFormat="1" x14ac:dyDescent="0.25">
      <c r="D523" s="92"/>
      <c r="E523" s="92"/>
      <c r="F523" s="92"/>
      <c r="G523" s="33"/>
    </row>
    <row r="524" spans="4:7" s="32" customFormat="1" x14ac:dyDescent="0.25">
      <c r="D524" s="92"/>
      <c r="E524" s="92"/>
      <c r="F524" s="92"/>
      <c r="G524" s="33"/>
    </row>
    <row r="525" spans="4:7" s="32" customFormat="1" x14ac:dyDescent="0.25">
      <c r="D525" s="92"/>
      <c r="E525" s="92"/>
      <c r="F525" s="92"/>
      <c r="G525" s="33"/>
    </row>
    <row r="526" spans="4:7" s="32" customFormat="1" x14ac:dyDescent="0.25">
      <c r="D526" s="92"/>
      <c r="E526" s="92"/>
      <c r="F526" s="92"/>
      <c r="G526" s="33"/>
    </row>
    <row r="527" spans="4:7" s="32" customFormat="1" x14ac:dyDescent="0.25">
      <c r="D527" s="92"/>
      <c r="E527" s="92"/>
      <c r="F527" s="92"/>
      <c r="G527" s="33"/>
    </row>
    <row r="528" spans="4:7" s="32" customFormat="1" x14ac:dyDescent="0.25">
      <c r="D528" s="92"/>
      <c r="E528" s="92"/>
      <c r="F528" s="92"/>
      <c r="G528" s="33"/>
    </row>
    <row r="529" spans="4:7" s="32" customFormat="1" x14ac:dyDescent="0.25">
      <c r="D529" s="92"/>
      <c r="E529" s="92"/>
      <c r="F529" s="92"/>
      <c r="G529" s="33"/>
    </row>
    <row r="530" spans="4:7" s="32" customFormat="1" x14ac:dyDescent="0.25">
      <c r="D530" s="92"/>
      <c r="E530" s="92"/>
      <c r="F530" s="92"/>
      <c r="G530" s="33"/>
    </row>
    <row r="531" spans="4:7" s="32" customFormat="1" x14ac:dyDescent="0.25">
      <c r="D531" s="92"/>
      <c r="E531" s="92"/>
      <c r="F531" s="92"/>
      <c r="G531" s="33"/>
    </row>
    <row r="532" spans="4:7" s="32" customFormat="1" x14ac:dyDescent="0.25">
      <c r="D532" s="92"/>
      <c r="E532" s="92"/>
      <c r="F532" s="92"/>
      <c r="G532" s="33"/>
    </row>
    <row r="533" spans="4:7" s="32" customFormat="1" x14ac:dyDescent="0.25">
      <c r="D533" s="92"/>
      <c r="E533" s="92"/>
      <c r="F533" s="92"/>
      <c r="G533" s="33"/>
    </row>
    <row r="534" spans="4:7" s="32" customFormat="1" x14ac:dyDescent="0.25">
      <c r="D534" s="92"/>
      <c r="E534" s="92"/>
      <c r="F534" s="92"/>
      <c r="G534" s="33"/>
    </row>
    <row r="535" spans="4:7" s="32" customFormat="1" x14ac:dyDescent="0.25">
      <c r="D535" s="92"/>
      <c r="E535" s="92"/>
      <c r="F535" s="92"/>
      <c r="G535" s="33"/>
    </row>
    <row r="536" spans="4:7" s="32" customFormat="1" x14ac:dyDescent="0.25">
      <c r="D536" s="92"/>
      <c r="E536" s="92"/>
      <c r="F536" s="92"/>
      <c r="G536" s="33"/>
    </row>
    <row r="537" spans="4:7" s="32" customFormat="1" x14ac:dyDescent="0.25">
      <c r="D537" s="92"/>
      <c r="E537" s="92"/>
      <c r="F537" s="92"/>
      <c r="G537" s="33"/>
    </row>
    <row r="538" spans="4:7" s="32" customFormat="1" x14ac:dyDescent="0.25">
      <c r="D538" s="92"/>
      <c r="E538" s="92"/>
      <c r="F538" s="92"/>
      <c r="G538" s="33"/>
    </row>
    <row r="539" spans="4:7" s="32" customFormat="1" x14ac:dyDescent="0.25">
      <c r="D539" s="92"/>
      <c r="E539" s="92"/>
      <c r="F539" s="92"/>
      <c r="G539" s="33"/>
    </row>
    <row r="540" spans="4:7" s="32" customFormat="1" x14ac:dyDescent="0.25">
      <c r="D540" s="92"/>
      <c r="E540" s="92"/>
      <c r="F540" s="92"/>
      <c r="G540" s="33"/>
    </row>
    <row r="541" spans="4:7" s="32" customFormat="1" x14ac:dyDescent="0.25">
      <c r="D541" s="92"/>
      <c r="E541" s="92"/>
      <c r="F541" s="92"/>
      <c r="G541" s="33"/>
    </row>
    <row r="542" spans="4:7" s="32" customFormat="1" x14ac:dyDescent="0.25">
      <c r="D542" s="92"/>
      <c r="E542" s="92"/>
      <c r="F542" s="92"/>
      <c r="G542" s="33"/>
    </row>
    <row r="543" spans="4:7" s="32" customFormat="1" x14ac:dyDescent="0.25">
      <c r="D543" s="92"/>
      <c r="E543" s="92"/>
      <c r="F543" s="92"/>
      <c r="G543" s="33"/>
    </row>
    <row r="544" spans="4:7" s="32" customFormat="1" x14ac:dyDescent="0.25">
      <c r="D544" s="92"/>
      <c r="E544" s="92"/>
      <c r="F544" s="92"/>
      <c r="G544" s="33"/>
    </row>
    <row r="545" spans="4:7" s="32" customFormat="1" x14ac:dyDescent="0.25">
      <c r="D545" s="92"/>
      <c r="E545" s="92"/>
      <c r="F545" s="92"/>
      <c r="G545" s="33"/>
    </row>
    <row r="546" spans="4:7" s="32" customFormat="1" x14ac:dyDescent="0.25">
      <c r="D546" s="92"/>
      <c r="E546" s="92"/>
      <c r="F546" s="92"/>
      <c r="G546" s="33"/>
    </row>
    <row r="547" spans="4:7" s="32" customFormat="1" x14ac:dyDescent="0.25">
      <c r="D547" s="92"/>
      <c r="E547" s="92"/>
      <c r="F547" s="92"/>
      <c r="G547" s="33"/>
    </row>
    <row r="548" spans="4:7" s="32" customFormat="1" x14ac:dyDescent="0.25">
      <c r="D548" s="92"/>
      <c r="E548" s="92"/>
      <c r="F548" s="92"/>
      <c r="G548" s="33"/>
    </row>
    <row r="549" spans="4:7" s="32" customFormat="1" x14ac:dyDescent="0.25">
      <c r="D549" s="92"/>
      <c r="E549" s="92"/>
      <c r="F549" s="92"/>
      <c r="G549" s="33"/>
    </row>
    <row r="550" spans="4:7" s="32" customFormat="1" x14ac:dyDescent="0.25">
      <c r="D550" s="92"/>
      <c r="E550" s="92"/>
      <c r="F550" s="92"/>
      <c r="G550" s="33"/>
    </row>
    <row r="551" spans="4:7" s="32" customFormat="1" x14ac:dyDescent="0.25">
      <c r="D551" s="92"/>
      <c r="E551" s="92"/>
      <c r="F551" s="92"/>
      <c r="G551" s="33"/>
    </row>
    <row r="552" spans="4:7" s="32" customFormat="1" x14ac:dyDescent="0.25">
      <c r="D552" s="92"/>
      <c r="E552" s="92"/>
      <c r="F552" s="92"/>
      <c r="G552" s="33"/>
    </row>
    <row r="553" spans="4:7" s="32" customFormat="1" x14ac:dyDescent="0.25">
      <c r="D553" s="92"/>
      <c r="E553" s="92"/>
      <c r="F553" s="92"/>
      <c r="G553" s="33"/>
    </row>
    <row r="554" spans="4:7" s="32" customFormat="1" x14ac:dyDescent="0.25">
      <c r="D554" s="92"/>
      <c r="E554" s="92"/>
      <c r="F554" s="92"/>
      <c r="G554" s="33"/>
    </row>
    <row r="555" spans="4:7" s="32" customFormat="1" x14ac:dyDescent="0.25">
      <c r="D555" s="92"/>
      <c r="E555" s="92"/>
      <c r="F555" s="92"/>
      <c r="G555" s="33"/>
    </row>
    <row r="556" spans="4:7" s="32" customFormat="1" x14ac:dyDescent="0.25">
      <c r="D556" s="92"/>
      <c r="E556" s="92"/>
      <c r="F556" s="92"/>
      <c r="G556" s="33"/>
    </row>
    <row r="557" spans="4:7" s="32" customFormat="1" x14ac:dyDescent="0.25">
      <c r="D557" s="92"/>
      <c r="E557" s="92"/>
      <c r="F557" s="92"/>
      <c r="G557" s="33"/>
    </row>
    <row r="558" spans="4:7" s="32" customFormat="1" x14ac:dyDescent="0.25">
      <c r="D558" s="92"/>
      <c r="E558" s="92"/>
      <c r="F558" s="92"/>
      <c r="G558" s="33"/>
    </row>
    <row r="559" spans="4:7" s="32" customFormat="1" x14ac:dyDescent="0.25">
      <c r="D559" s="92"/>
      <c r="E559" s="92"/>
      <c r="F559" s="92"/>
      <c r="G559" s="33"/>
    </row>
    <row r="560" spans="4:7" s="32" customFormat="1" x14ac:dyDescent="0.25">
      <c r="D560" s="92"/>
      <c r="E560" s="92"/>
      <c r="F560" s="92"/>
      <c r="G560" s="33"/>
    </row>
    <row r="561" spans="4:7" s="32" customFormat="1" x14ac:dyDescent="0.25">
      <c r="D561" s="92"/>
      <c r="E561" s="92"/>
      <c r="F561" s="92"/>
      <c r="G561" s="33"/>
    </row>
    <row r="562" spans="4:7" s="32" customFormat="1" x14ac:dyDescent="0.25">
      <c r="D562" s="92"/>
      <c r="E562" s="92"/>
      <c r="F562" s="92"/>
      <c r="G562" s="33"/>
    </row>
    <row r="563" spans="4:7" s="32" customFormat="1" x14ac:dyDescent="0.25">
      <c r="D563" s="92"/>
      <c r="E563" s="92"/>
      <c r="F563" s="92"/>
      <c r="G563" s="33"/>
    </row>
    <row r="564" spans="4:7" s="32" customFormat="1" x14ac:dyDescent="0.25">
      <c r="D564" s="92"/>
      <c r="E564" s="92"/>
      <c r="F564" s="92"/>
      <c r="G564" s="33"/>
    </row>
    <row r="565" spans="4:7" s="32" customFormat="1" x14ac:dyDescent="0.25">
      <c r="D565" s="92"/>
      <c r="E565" s="92"/>
      <c r="F565" s="92"/>
      <c r="G565" s="33"/>
    </row>
    <row r="566" spans="4:7" s="32" customFormat="1" x14ac:dyDescent="0.25">
      <c r="D566" s="92"/>
      <c r="E566" s="92"/>
      <c r="F566" s="92"/>
      <c r="G566" s="33"/>
    </row>
    <row r="567" spans="4:7" s="32" customFormat="1" x14ac:dyDescent="0.25">
      <c r="D567" s="92"/>
      <c r="E567" s="92"/>
      <c r="F567" s="92"/>
      <c r="G567" s="33"/>
    </row>
    <row r="568" spans="4:7" s="32" customFormat="1" x14ac:dyDescent="0.25">
      <c r="D568" s="92"/>
      <c r="E568" s="92"/>
      <c r="F568" s="92"/>
      <c r="G568" s="33"/>
    </row>
    <row r="569" spans="4:7" s="32" customFormat="1" x14ac:dyDescent="0.25">
      <c r="D569" s="92"/>
      <c r="E569" s="92"/>
      <c r="F569" s="92"/>
      <c r="G569" s="33"/>
    </row>
    <row r="570" spans="4:7" s="32" customFormat="1" x14ac:dyDescent="0.25">
      <c r="D570" s="92"/>
      <c r="E570" s="92"/>
      <c r="F570" s="92"/>
      <c r="G570" s="33"/>
    </row>
    <row r="571" spans="4:7" s="32" customFormat="1" x14ac:dyDescent="0.25">
      <c r="D571" s="92"/>
      <c r="E571" s="92"/>
      <c r="F571" s="92"/>
      <c r="G571" s="33"/>
    </row>
    <row r="572" spans="4:7" s="32" customFormat="1" x14ac:dyDescent="0.25">
      <c r="D572" s="92"/>
      <c r="E572" s="92"/>
      <c r="F572" s="92"/>
      <c r="G572" s="33"/>
    </row>
    <row r="573" spans="4:7" s="32" customFormat="1" x14ac:dyDescent="0.25">
      <c r="D573" s="92"/>
      <c r="E573" s="92"/>
      <c r="F573" s="92"/>
      <c r="G573" s="33"/>
    </row>
    <row r="574" spans="4:7" s="32" customFormat="1" x14ac:dyDescent="0.25">
      <c r="D574" s="92"/>
      <c r="E574" s="92"/>
      <c r="F574" s="92"/>
      <c r="G574" s="33"/>
    </row>
    <row r="575" spans="4:7" s="32" customFormat="1" x14ac:dyDescent="0.25">
      <c r="D575" s="92"/>
      <c r="E575" s="92"/>
      <c r="F575" s="92"/>
      <c r="G575" s="33"/>
    </row>
    <row r="576" spans="4:7" s="32" customFormat="1" x14ac:dyDescent="0.25">
      <c r="D576" s="92"/>
      <c r="E576" s="92"/>
      <c r="F576" s="92"/>
      <c r="G576" s="33"/>
    </row>
    <row r="577" spans="4:7" s="32" customFormat="1" x14ac:dyDescent="0.25">
      <c r="D577" s="92"/>
      <c r="E577" s="92"/>
      <c r="F577" s="92"/>
      <c r="G577" s="33"/>
    </row>
    <row r="578" spans="4:7" s="32" customFormat="1" x14ac:dyDescent="0.25">
      <c r="D578" s="92"/>
      <c r="E578" s="92"/>
      <c r="F578" s="92"/>
      <c r="G578" s="33"/>
    </row>
    <row r="579" spans="4:7" s="32" customFormat="1" x14ac:dyDescent="0.25">
      <c r="D579" s="92"/>
      <c r="E579" s="92"/>
      <c r="F579" s="92"/>
      <c r="G579" s="33"/>
    </row>
    <row r="580" spans="4:7" s="32" customFormat="1" x14ac:dyDescent="0.25">
      <c r="D580" s="92"/>
      <c r="E580" s="92"/>
      <c r="F580" s="92"/>
      <c r="G580" s="33"/>
    </row>
    <row r="581" spans="4:7" s="32" customFormat="1" x14ac:dyDescent="0.25">
      <c r="D581" s="92"/>
      <c r="E581" s="92"/>
      <c r="F581" s="92"/>
      <c r="G581" s="33"/>
    </row>
    <row r="582" spans="4:7" s="32" customFormat="1" x14ac:dyDescent="0.25">
      <c r="D582" s="92"/>
      <c r="E582" s="92"/>
      <c r="F582" s="92"/>
      <c r="G582" s="33"/>
    </row>
    <row r="583" spans="4:7" s="32" customFormat="1" x14ac:dyDescent="0.25">
      <c r="D583" s="92"/>
      <c r="E583" s="92"/>
      <c r="F583" s="92"/>
      <c r="G583" s="33"/>
    </row>
    <row r="584" spans="4:7" s="32" customFormat="1" x14ac:dyDescent="0.25">
      <c r="D584" s="92"/>
      <c r="E584" s="92"/>
      <c r="F584" s="92"/>
      <c r="G584" s="33"/>
    </row>
    <row r="585" spans="4:7" s="32" customFormat="1" x14ac:dyDescent="0.25">
      <c r="D585" s="92"/>
      <c r="E585" s="92"/>
      <c r="F585" s="92"/>
      <c r="G585" s="33"/>
    </row>
    <row r="586" spans="4:7" s="32" customFormat="1" x14ac:dyDescent="0.25">
      <c r="D586" s="92"/>
      <c r="E586" s="92"/>
      <c r="F586" s="92"/>
      <c r="G586" s="33"/>
    </row>
    <row r="587" spans="4:7" s="32" customFormat="1" x14ac:dyDescent="0.25">
      <c r="D587" s="92"/>
      <c r="E587" s="92"/>
      <c r="F587" s="92"/>
      <c r="G587" s="33"/>
    </row>
    <row r="588" spans="4:7" s="32" customFormat="1" x14ac:dyDescent="0.25">
      <c r="D588" s="92"/>
      <c r="E588" s="92"/>
      <c r="F588" s="92"/>
      <c r="G588" s="33"/>
    </row>
    <row r="589" spans="4:7" s="32" customFormat="1" x14ac:dyDescent="0.25">
      <c r="D589" s="92"/>
      <c r="E589" s="92"/>
      <c r="F589" s="92"/>
      <c r="G589" s="33"/>
    </row>
    <row r="590" spans="4:7" s="32" customFormat="1" x14ac:dyDescent="0.25">
      <c r="D590" s="92"/>
      <c r="E590" s="92"/>
      <c r="F590" s="92"/>
      <c r="G590" s="33"/>
    </row>
    <row r="591" spans="4:7" s="32" customFormat="1" x14ac:dyDescent="0.25">
      <c r="D591" s="92"/>
      <c r="E591" s="92"/>
      <c r="F591" s="92"/>
      <c r="G591" s="33"/>
    </row>
    <row r="592" spans="4:7" s="32" customFormat="1" x14ac:dyDescent="0.25">
      <c r="D592" s="92"/>
      <c r="E592" s="92"/>
      <c r="F592" s="92"/>
      <c r="G592" s="33"/>
    </row>
    <row r="593" spans="4:7" s="32" customFormat="1" x14ac:dyDescent="0.25">
      <c r="D593" s="92"/>
      <c r="E593" s="92"/>
      <c r="F593" s="92"/>
      <c r="G593" s="33"/>
    </row>
    <row r="594" spans="4:7" s="32" customFormat="1" x14ac:dyDescent="0.25">
      <c r="D594" s="92"/>
      <c r="E594" s="92"/>
      <c r="F594" s="92"/>
      <c r="G594" s="33"/>
    </row>
    <row r="595" spans="4:7" s="32" customFormat="1" x14ac:dyDescent="0.25">
      <c r="D595" s="92"/>
      <c r="E595" s="92"/>
      <c r="F595" s="92"/>
      <c r="G595" s="33"/>
    </row>
    <row r="596" spans="4:7" s="32" customFormat="1" x14ac:dyDescent="0.25">
      <c r="D596" s="92"/>
      <c r="E596" s="92"/>
      <c r="F596" s="92"/>
      <c r="G596" s="33"/>
    </row>
    <row r="597" spans="4:7" s="32" customFormat="1" x14ac:dyDescent="0.25">
      <c r="D597" s="92"/>
      <c r="E597" s="92"/>
      <c r="F597" s="92"/>
      <c r="G597" s="33"/>
    </row>
    <row r="598" spans="4:7" s="32" customFormat="1" x14ac:dyDescent="0.25">
      <c r="D598" s="92"/>
      <c r="E598" s="92"/>
      <c r="F598" s="92"/>
      <c r="G598" s="33"/>
    </row>
    <row r="599" spans="4:7" s="32" customFormat="1" x14ac:dyDescent="0.25">
      <c r="D599" s="92"/>
      <c r="E599" s="92"/>
      <c r="F599" s="92"/>
      <c r="G599" s="33"/>
    </row>
    <row r="600" spans="4:7" s="32" customFormat="1" x14ac:dyDescent="0.25">
      <c r="D600" s="92"/>
      <c r="E600" s="92"/>
      <c r="F600" s="92"/>
      <c r="G600" s="33"/>
    </row>
    <row r="601" spans="4:7" s="32" customFormat="1" x14ac:dyDescent="0.25">
      <c r="D601" s="92"/>
      <c r="E601" s="92"/>
      <c r="F601" s="92"/>
      <c r="G601" s="33"/>
    </row>
    <row r="602" spans="4:7" s="32" customFormat="1" x14ac:dyDescent="0.25">
      <c r="D602" s="92"/>
      <c r="E602" s="92"/>
      <c r="F602" s="92"/>
      <c r="G602" s="33"/>
    </row>
    <row r="603" spans="4:7" s="32" customFormat="1" x14ac:dyDescent="0.25">
      <c r="D603" s="92"/>
      <c r="E603" s="92"/>
      <c r="F603" s="92"/>
      <c r="G603" s="33"/>
    </row>
    <row r="604" spans="4:7" s="32" customFormat="1" x14ac:dyDescent="0.25">
      <c r="D604" s="92"/>
      <c r="E604" s="92"/>
      <c r="F604" s="92"/>
      <c r="G604" s="33"/>
    </row>
    <row r="605" spans="4:7" s="32" customFormat="1" x14ac:dyDescent="0.25">
      <c r="D605" s="92"/>
      <c r="E605" s="92"/>
      <c r="F605" s="92"/>
      <c r="G605" s="33"/>
    </row>
    <row r="606" spans="4:7" s="32" customFormat="1" x14ac:dyDescent="0.25">
      <c r="D606" s="92"/>
      <c r="E606" s="92"/>
      <c r="F606" s="92"/>
      <c r="G606" s="33"/>
    </row>
    <row r="607" spans="4:7" s="32" customFormat="1" x14ac:dyDescent="0.25">
      <c r="D607" s="92"/>
      <c r="E607" s="92"/>
      <c r="F607" s="92"/>
      <c r="G607" s="33"/>
    </row>
    <row r="608" spans="4:7" s="32" customFormat="1" x14ac:dyDescent="0.25">
      <c r="D608" s="92"/>
      <c r="E608" s="92"/>
      <c r="F608" s="92"/>
      <c r="G608" s="33"/>
    </row>
    <row r="609" spans="4:7" s="32" customFormat="1" x14ac:dyDescent="0.25">
      <c r="D609" s="92"/>
      <c r="E609" s="92"/>
      <c r="F609" s="92"/>
      <c r="G609" s="33"/>
    </row>
    <row r="610" spans="4:7" s="32" customFormat="1" x14ac:dyDescent="0.25">
      <c r="D610" s="92"/>
      <c r="E610" s="92"/>
      <c r="F610" s="92"/>
      <c r="G610" s="33"/>
    </row>
    <row r="611" spans="4:7" s="32" customFormat="1" x14ac:dyDescent="0.25">
      <c r="D611" s="92"/>
      <c r="E611" s="92"/>
      <c r="F611" s="92"/>
      <c r="G611" s="33"/>
    </row>
    <row r="612" spans="4:7" s="32" customFormat="1" x14ac:dyDescent="0.25">
      <c r="D612" s="92"/>
      <c r="E612" s="92"/>
      <c r="F612" s="92"/>
      <c r="G612" s="33"/>
    </row>
    <row r="613" spans="4:7" s="32" customFormat="1" x14ac:dyDescent="0.25">
      <c r="D613" s="92"/>
      <c r="E613" s="92"/>
      <c r="F613" s="92"/>
      <c r="G613" s="33"/>
    </row>
    <row r="614" spans="4:7" s="32" customFormat="1" x14ac:dyDescent="0.25">
      <c r="D614" s="92"/>
      <c r="E614" s="92"/>
      <c r="F614" s="92"/>
      <c r="G614" s="33"/>
    </row>
    <row r="615" spans="4:7" s="32" customFormat="1" x14ac:dyDescent="0.25">
      <c r="D615" s="92"/>
      <c r="E615" s="92"/>
      <c r="F615" s="92"/>
      <c r="G615" s="33"/>
    </row>
    <row r="616" spans="4:7" s="32" customFormat="1" x14ac:dyDescent="0.25">
      <c r="D616" s="92"/>
      <c r="E616" s="92"/>
      <c r="F616" s="92"/>
      <c r="G616" s="33"/>
    </row>
    <row r="617" spans="4:7" s="32" customFormat="1" x14ac:dyDescent="0.25">
      <c r="D617" s="92"/>
      <c r="E617" s="92"/>
      <c r="F617" s="92"/>
      <c r="G617" s="33"/>
    </row>
    <row r="618" spans="4:7" s="32" customFormat="1" x14ac:dyDescent="0.25">
      <c r="D618" s="92"/>
      <c r="E618" s="92"/>
      <c r="F618" s="92"/>
      <c r="G618" s="33"/>
    </row>
    <row r="619" spans="4:7" s="32" customFormat="1" x14ac:dyDescent="0.25">
      <c r="D619" s="92"/>
      <c r="E619" s="92"/>
      <c r="F619" s="92"/>
      <c r="G619" s="33"/>
    </row>
    <row r="620" spans="4:7" s="32" customFormat="1" x14ac:dyDescent="0.25">
      <c r="D620" s="92"/>
      <c r="E620" s="92"/>
      <c r="F620" s="92"/>
      <c r="G620" s="33"/>
    </row>
    <row r="621" spans="4:7" s="32" customFormat="1" x14ac:dyDescent="0.25">
      <c r="D621" s="92"/>
      <c r="E621" s="92"/>
      <c r="F621" s="92"/>
      <c r="G621" s="33"/>
    </row>
    <row r="622" spans="4:7" s="32" customFormat="1" x14ac:dyDescent="0.25">
      <c r="D622" s="92"/>
      <c r="E622" s="92"/>
      <c r="F622" s="92"/>
      <c r="G622" s="33"/>
    </row>
    <row r="623" spans="4:7" s="32" customFormat="1" x14ac:dyDescent="0.25">
      <c r="D623" s="92"/>
      <c r="E623" s="92"/>
      <c r="F623" s="92"/>
      <c r="G623" s="33"/>
    </row>
    <row r="624" spans="4:7" s="32" customFormat="1" x14ac:dyDescent="0.25">
      <c r="D624" s="92"/>
      <c r="E624" s="92"/>
      <c r="F624" s="92"/>
      <c r="G624" s="33"/>
    </row>
    <row r="625" spans="4:7" s="32" customFormat="1" x14ac:dyDescent="0.25">
      <c r="D625" s="92"/>
      <c r="E625" s="92"/>
      <c r="F625" s="92"/>
      <c r="G625" s="33"/>
    </row>
    <row r="626" spans="4:7" s="32" customFormat="1" x14ac:dyDescent="0.25">
      <c r="D626" s="92"/>
      <c r="E626" s="92"/>
      <c r="F626" s="92"/>
      <c r="G626" s="33"/>
    </row>
    <row r="627" spans="4:7" s="32" customFormat="1" x14ac:dyDescent="0.25">
      <c r="D627" s="92"/>
      <c r="E627" s="92"/>
      <c r="F627" s="92"/>
      <c r="G627" s="33"/>
    </row>
    <row r="628" spans="4:7" s="32" customFormat="1" x14ac:dyDescent="0.25">
      <c r="D628" s="92"/>
      <c r="E628" s="92"/>
      <c r="F628" s="92"/>
      <c r="G628" s="33"/>
    </row>
    <row r="629" spans="4:7" s="32" customFormat="1" x14ac:dyDescent="0.25">
      <c r="D629" s="92"/>
      <c r="E629" s="92"/>
      <c r="F629" s="92"/>
      <c r="G629" s="33"/>
    </row>
    <row r="630" spans="4:7" s="32" customFormat="1" x14ac:dyDescent="0.25">
      <c r="D630" s="92"/>
      <c r="E630" s="92"/>
      <c r="F630" s="92"/>
      <c r="G630" s="33"/>
    </row>
    <row r="631" spans="4:7" s="32" customFormat="1" x14ac:dyDescent="0.25">
      <c r="D631" s="92"/>
      <c r="E631" s="92"/>
      <c r="F631" s="92"/>
      <c r="G631" s="33"/>
    </row>
    <row r="632" spans="4:7" s="32" customFormat="1" x14ac:dyDescent="0.25">
      <c r="D632" s="92"/>
      <c r="E632" s="92"/>
      <c r="F632" s="92"/>
      <c r="G632" s="33"/>
    </row>
    <row r="633" spans="4:7" s="32" customFormat="1" x14ac:dyDescent="0.25">
      <c r="D633" s="92"/>
      <c r="E633" s="92"/>
      <c r="F633" s="92"/>
      <c r="G633" s="33"/>
    </row>
    <row r="634" spans="4:7" s="32" customFormat="1" x14ac:dyDescent="0.25">
      <c r="D634" s="92"/>
      <c r="E634" s="92"/>
      <c r="F634" s="92"/>
      <c r="G634" s="33"/>
    </row>
    <row r="635" spans="4:7" s="32" customFormat="1" x14ac:dyDescent="0.25">
      <c r="D635" s="92"/>
      <c r="E635" s="92"/>
      <c r="F635" s="92"/>
      <c r="G635" s="33"/>
    </row>
    <row r="636" spans="4:7" s="32" customFormat="1" x14ac:dyDescent="0.25">
      <c r="D636" s="92"/>
      <c r="E636" s="92"/>
      <c r="F636" s="92"/>
      <c r="G636" s="33"/>
    </row>
    <row r="637" spans="4:7" s="32" customFormat="1" x14ac:dyDescent="0.25">
      <c r="D637" s="92"/>
      <c r="E637" s="92"/>
      <c r="F637" s="92"/>
      <c r="G637" s="33"/>
    </row>
  </sheetData>
  <sheetProtection algorithmName="SHA-512" hashValue="czeXbg7FNhcIRNFxlmarcWuxYFICMIXkaJxP9x7vZoVC0xf0CyksHUSWU6rjSr41pTJQWlhYgDjCMYyqWSVRVQ==" saltValue="xtQjhMMXo1NYqUwTtD5dgw==" spinCount="100000" sheet="1" formatCells="0" formatColumns="0" formatRows="0" insertColumns="0" insertRows="0" selectLockedCells="1"/>
  <mergeCells count="2">
    <mergeCell ref="B2:K2"/>
    <mergeCell ref="B3:K3"/>
  </mergeCells>
  <pageMargins left="0.7" right="0.7" top="0.75" bottom="0.75" header="0.3" footer="0.3"/>
  <pageSetup orientation="portrait" r:id="rId1"/>
  <ignoredErrors>
    <ignoredError sqref="I5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E5A62-756B-4E1E-BE3F-6F72AB3AEE01}">
  <sheetPr>
    <pageSetUpPr autoPageBreaks="0"/>
  </sheetPr>
  <dimension ref="B1:S27"/>
  <sheetViews>
    <sheetView topLeftCell="A2" zoomScaleNormal="100" workbookViewId="0">
      <selection activeCell="I21" sqref="I21"/>
    </sheetView>
  </sheetViews>
  <sheetFormatPr defaultColWidth="9.140625" defaultRowHeight="15" x14ac:dyDescent="0.25"/>
  <cols>
    <col min="1" max="1" width="3" style="32" customWidth="1"/>
    <col min="2" max="2" width="8.85546875" style="33" customWidth="1"/>
    <col min="3" max="3" width="17.28515625" style="33" hidden="1" customWidth="1"/>
    <col min="4" max="4" width="23.85546875" style="32" hidden="1" customWidth="1"/>
    <col min="5" max="6" width="8.7109375" style="32" customWidth="1"/>
    <col min="7" max="15" width="8.42578125" style="33" customWidth="1"/>
    <col min="16" max="16384" width="9.140625" style="32"/>
  </cols>
  <sheetData>
    <row r="1" spans="2:19" ht="30" hidden="1" customHeight="1" x14ac:dyDescent="0.25">
      <c r="I1" s="33">
        <v>1</v>
      </c>
      <c r="K1" s="33" t="s">
        <v>65</v>
      </c>
      <c r="L1" s="33">
        <v>0.26400000000000001</v>
      </c>
      <c r="M1" s="33" t="s">
        <v>66</v>
      </c>
    </row>
    <row r="2" spans="2:19" ht="12" customHeight="1" thickBot="1" x14ac:dyDescent="0.3"/>
    <row r="3" spans="2:19" ht="33" customHeight="1" x14ac:dyDescent="0.25">
      <c r="B3" s="63"/>
      <c r="C3" s="64"/>
      <c r="D3" s="64"/>
      <c r="E3" s="64"/>
      <c r="F3" s="64"/>
      <c r="G3" s="139" t="s">
        <v>81</v>
      </c>
      <c r="H3" s="130"/>
      <c r="I3" s="130"/>
      <c r="J3" s="130"/>
      <c r="K3" s="130"/>
      <c r="L3" s="130"/>
      <c r="M3" s="130"/>
      <c r="N3" s="130"/>
      <c r="O3" s="140"/>
    </row>
    <row r="4" spans="2:19" ht="15.75" customHeight="1" thickBot="1" x14ac:dyDescent="0.3">
      <c r="B4" s="80"/>
      <c r="C4" s="79"/>
      <c r="D4" s="79"/>
      <c r="E4" s="79"/>
      <c r="F4" s="79"/>
      <c r="G4" s="136" t="s">
        <v>83</v>
      </c>
      <c r="H4" s="136"/>
      <c r="I4" s="136"/>
      <c r="J4" s="136"/>
      <c r="K4" s="136"/>
      <c r="L4" s="136"/>
      <c r="M4" s="136"/>
      <c r="N4" s="136"/>
      <c r="O4" s="137"/>
    </row>
    <row r="5" spans="2:19" ht="15.75" thickBot="1" x14ac:dyDescent="0.3">
      <c r="B5" s="134" t="s">
        <v>61</v>
      </c>
      <c r="C5" s="135"/>
      <c r="D5" s="135"/>
      <c r="E5" s="135" t="s">
        <v>68</v>
      </c>
      <c r="F5" s="135"/>
      <c r="G5" s="135"/>
      <c r="H5" s="135"/>
      <c r="I5" s="135"/>
      <c r="J5" s="135"/>
      <c r="K5" s="135"/>
      <c r="L5" s="135"/>
      <c r="M5" s="135"/>
      <c r="N5" s="135"/>
      <c r="O5" s="138"/>
    </row>
    <row r="6" spans="2:19" ht="15.75" thickBot="1" x14ac:dyDescent="0.3">
      <c r="B6" s="81" t="s">
        <v>62</v>
      </c>
      <c r="C6" s="76" t="s">
        <v>29</v>
      </c>
      <c r="D6" s="77" t="s">
        <v>36</v>
      </c>
      <c r="E6" s="76">
        <v>32</v>
      </c>
      <c r="F6" s="76">
        <v>40</v>
      </c>
      <c r="G6" s="76">
        <v>50</v>
      </c>
      <c r="H6" s="76">
        <v>70</v>
      </c>
      <c r="I6" s="76">
        <v>100</v>
      </c>
      <c r="J6" s="76">
        <v>125</v>
      </c>
      <c r="K6" s="78">
        <v>150</v>
      </c>
      <c r="L6" s="78">
        <v>200</v>
      </c>
      <c r="M6" s="78">
        <v>225</v>
      </c>
      <c r="N6" s="78">
        <v>250</v>
      </c>
      <c r="O6" s="82">
        <v>300</v>
      </c>
      <c r="S6" s="34"/>
    </row>
    <row r="7" spans="2:19" x14ac:dyDescent="0.25">
      <c r="B7" s="43">
        <v>0</v>
      </c>
      <c r="C7" s="44">
        <v>2.2000000000000002</v>
      </c>
      <c r="D7" s="45">
        <f>C7*$L$1</f>
        <v>0.58080000000000009</v>
      </c>
      <c r="E7" s="46">
        <v>27</v>
      </c>
      <c r="F7" s="46">
        <v>20</v>
      </c>
      <c r="G7" s="46">
        <v>16</v>
      </c>
      <c r="H7" s="46">
        <v>10</v>
      </c>
      <c r="I7" s="47">
        <v>8</v>
      </c>
      <c r="J7" s="47">
        <v>7</v>
      </c>
      <c r="K7" s="48">
        <v>6</v>
      </c>
      <c r="L7" s="48">
        <v>4</v>
      </c>
      <c r="M7" s="48">
        <v>3.5</v>
      </c>
      <c r="N7" s="46">
        <v>3</v>
      </c>
      <c r="O7" s="49">
        <v>2.6</v>
      </c>
      <c r="S7" s="34"/>
    </row>
    <row r="8" spans="2:19" ht="15.75" thickBot="1" x14ac:dyDescent="0.3">
      <c r="B8" s="53">
        <v>0.05</v>
      </c>
      <c r="C8" s="54">
        <f>C7-0.11</f>
        <v>2.0900000000000003</v>
      </c>
      <c r="D8" s="55">
        <f t="shared" ref="D8:D27" si="0">C8*$L$1</f>
        <v>0.55176000000000014</v>
      </c>
      <c r="E8" s="58">
        <f t="shared" ref="E8:G26" si="1">E7-(0.05*E$7)</f>
        <v>25.65</v>
      </c>
      <c r="F8" s="58">
        <f t="shared" si="1"/>
        <v>19</v>
      </c>
      <c r="G8" s="58">
        <f t="shared" si="1"/>
        <v>15.2</v>
      </c>
      <c r="H8" s="58">
        <f t="shared" ref="H8:O23" si="2">H7-(0.05*H$7)</f>
        <v>9.5</v>
      </c>
      <c r="I8" s="58">
        <f t="shared" si="2"/>
        <v>7.6</v>
      </c>
      <c r="J8" s="58">
        <f t="shared" si="2"/>
        <v>6.65</v>
      </c>
      <c r="K8" s="58">
        <f t="shared" si="2"/>
        <v>5.7</v>
      </c>
      <c r="L8" s="58">
        <f t="shared" si="2"/>
        <v>3.8</v>
      </c>
      <c r="M8" s="58">
        <f t="shared" si="2"/>
        <v>3.3250000000000002</v>
      </c>
      <c r="N8" s="58">
        <f t="shared" si="2"/>
        <v>2.85</v>
      </c>
      <c r="O8" s="59">
        <f t="shared" si="2"/>
        <v>2.4700000000000002</v>
      </c>
      <c r="S8" s="34"/>
    </row>
    <row r="9" spans="2:19" x14ac:dyDescent="0.25">
      <c r="B9" s="35">
        <v>0.1</v>
      </c>
      <c r="C9" s="36">
        <f t="shared" ref="C9:C26" si="3">C8-0.11</f>
        <v>1.9800000000000002</v>
      </c>
      <c r="D9" s="37">
        <f t="shared" si="0"/>
        <v>0.52272000000000007</v>
      </c>
      <c r="E9" s="38">
        <f t="shared" ref="E9:F9" si="4">E8-(0.05*E$7)</f>
        <v>24.299999999999997</v>
      </c>
      <c r="F9" s="38">
        <f t="shared" si="4"/>
        <v>18</v>
      </c>
      <c r="G9" s="38">
        <f t="shared" si="1"/>
        <v>14.399999999999999</v>
      </c>
      <c r="H9" s="38">
        <f t="shared" ref="H9" si="5">H8-(0.05*H$7)</f>
        <v>9</v>
      </c>
      <c r="I9" s="39">
        <f t="shared" si="2"/>
        <v>7.1999999999999993</v>
      </c>
      <c r="J9" s="39">
        <f t="shared" si="2"/>
        <v>6.3000000000000007</v>
      </c>
      <c r="K9" s="40">
        <f t="shared" ref="K9" si="6">K8-(0.05*K$7)</f>
        <v>5.4</v>
      </c>
      <c r="L9" s="40">
        <f t="shared" si="2"/>
        <v>3.5999999999999996</v>
      </c>
      <c r="M9" s="40">
        <f t="shared" si="2"/>
        <v>3.1500000000000004</v>
      </c>
      <c r="N9" s="38">
        <f t="shared" si="2"/>
        <v>2.7</v>
      </c>
      <c r="O9" s="41">
        <f t="shared" si="2"/>
        <v>2.3400000000000003</v>
      </c>
      <c r="S9" s="34"/>
    </row>
    <row r="10" spans="2:19" ht="15.75" thickBot="1" x14ac:dyDescent="0.3">
      <c r="B10" s="53">
        <v>0.15</v>
      </c>
      <c r="C10" s="54">
        <f t="shared" si="3"/>
        <v>1.87</v>
      </c>
      <c r="D10" s="55">
        <f t="shared" si="0"/>
        <v>0.49368000000000006</v>
      </c>
      <c r="E10" s="58">
        <f t="shared" ref="E10:F10" si="7">E9-(0.05*E$7)</f>
        <v>22.949999999999996</v>
      </c>
      <c r="F10" s="58">
        <f t="shared" si="7"/>
        <v>17</v>
      </c>
      <c r="G10" s="58">
        <f t="shared" si="1"/>
        <v>13.599999999999998</v>
      </c>
      <c r="H10" s="58">
        <f t="shared" si="2"/>
        <v>8.5</v>
      </c>
      <c r="I10" s="58">
        <f t="shared" si="2"/>
        <v>6.7999999999999989</v>
      </c>
      <c r="J10" s="58">
        <f t="shared" si="2"/>
        <v>5.9500000000000011</v>
      </c>
      <c r="K10" s="58">
        <f t="shared" si="2"/>
        <v>5.1000000000000005</v>
      </c>
      <c r="L10" s="58">
        <f t="shared" si="2"/>
        <v>3.3999999999999995</v>
      </c>
      <c r="M10" s="58">
        <f t="shared" si="2"/>
        <v>2.9750000000000005</v>
      </c>
      <c r="N10" s="58">
        <f t="shared" si="2"/>
        <v>2.5500000000000003</v>
      </c>
      <c r="O10" s="59">
        <f t="shared" si="2"/>
        <v>2.2100000000000004</v>
      </c>
      <c r="S10" s="34"/>
    </row>
    <row r="11" spans="2:19" x14ac:dyDescent="0.25">
      <c r="B11" s="35">
        <v>0.2</v>
      </c>
      <c r="C11" s="36">
        <f t="shared" si="3"/>
        <v>1.76</v>
      </c>
      <c r="D11" s="37">
        <f t="shared" si="0"/>
        <v>0.46464</v>
      </c>
      <c r="E11" s="38">
        <f t="shared" ref="E11:F11" si="8">E10-(0.05*E$7)</f>
        <v>21.599999999999994</v>
      </c>
      <c r="F11" s="38">
        <f t="shared" si="8"/>
        <v>16</v>
      </c>
      <c r="G11" s="38">
        <f t="shared" si="1"/>
        <v>12.799999999999997</v>
      </c>
      <c r="H11" s="38">
        <f t="shared" si="2"/>
        <v>8</v>
      </c>
      <c r="I11" s="39">
        <f t="shared" si="2"/>
        <v>6.3999999999999986</v>
      </c>
      <c r="J11" s="39">
        <f t="shared" si="2"/>
        <v>5.6000000000000014</v>
      </c>
      <c r="K11" s="40">
        <f t="shared" si="2"/>
        <v>4.8000000000000007</v>
      </c>
      <c r="L11" s="40">
        <f t="shared" si="2"/>
        <v>3.1999999999999993</v>
      </c>
      <c r="M11" s="40">
        <f t="shared" si="2"/>
        <v>2.8000000000000007</v>
      </c>
      <c r="N11" s="38">
        <f t="shared" si="2"/>
        <v>2.4000000000000004</v>
      </c>
      <c r="O11" s="41">
        <f t="shared" si="2"/>
        <v>2.0800000000000005</v>
      </c>
      <c r="S11" s="34"/>
    </row>
    <row r="12" spans="2:19" ht="15.75" thickBot="1" x14ac:dyDescent="0.3">
      <c r="B12" s="53">
        <v>0.25</v>
      </c>
      <c r="C12" s="54">
        <f t="shared" si="3"/>
        <v>1.65</v>
      </c>
      <c r="D12" s="55">
        <f t="shared" si="0"/>
        <v>0.43559999999999999</v>
      </c>
      <c r="E12" s="58">
        <f t="shared" ref="E12:F12" si="9">E11-(0.05*E$7)</f>
        <v>20.249999999999993</v>
      </c>
      <c r="F12" s="58">
        <f t="shared" si="9"/>
        <v>15</v>
      </c>
      <c r="G12" s="58">
        <f t="shared" si="1"/>
        <v>11.999999999999996</v>
      </c>
      <c r="H12" s="58">
        <f t="shared" si="2"/>
        <v>7.5</v>
      </c>
      <c r="I12" s="58">
        <f t="shared" si="2"/>
        <v>5.9999999999999982</v>
      </c>
      <c r="J12" s="58">
        <f t="shared" si="2"/>
        <v>5.2500000000000018</v>
      </c>
      <c r="K12" s="58">
        <f t="shared" si="2"/>
        <v>4.5000000000000009</v>
      </c>
      <c r="L12" s="58">
        <f t="shared" si="2"/>
        <v>2.9999999999999991</v>
      </c>
      <c r="M12" s="58">
        <f t="shared" si="2"/>
        <v>2.6250000000000009</v>
      </c>
      <c r="N12" s="58">
        <f t="shared" si="2"/>
        <v>2.2500000000000004</v>
      </c>
      <c r="O12" s="59">
        <f t="shared" si="2"/>
        <v>1.9500000000000006</v>
      </c>
      <c r="S12" s="34"/>
    </row>
    <row r="13" spans="2:19" x14ac:dyDescent="0.25">
      <c r="B13" s="35">
        <v>0.3</v>
      </c>
      <c r="C13" s="36">
        <f t="shared" si="3"/>
        <v>1.5399999999999998</v>
      </c>
      <c r="D13" s="37">
        <f t="shared" si="0"/>
        <v>0.40655999999999998</v>
      </c>
      <c r="E13" s="38">
        <f t="shared" ref="E13:F13" si="10">E12-(0.05*E$7)</f>
        <v>18.899999999999991</v>
      </c>
      <c r="F13" s="38">
        <f t="shared" si="10"/>
        <v>14</v>
      </c>
      <c r="G13" s="38">
        <f t="shared" si="1"/>
        <v>11.199999999999996</v>
      </c>
      <c r="H13" s="38">
        <f t="shared" si="2"/>
        <v>7</v>
      </c>
      <c r="I13" s="39">
        <f t="shared" si="2"/>
        <v>5.5999999999999979</v>
      </c>
      <c r="J13" s="39">
        <f t="shared" si="2"/>
        <v>4.9000000000000021</v>
      </c>
      <c r="K13" s="40">
        <f t="shared" si="2"/>
        <v>4.2000000000000011</v>
      </c>
      <c r="L13" s="40">
        <f t="shared" si="2"/>
        <v>2.7999999999999989</v>
      </c>
      <c r="M13" s="40">
        <f t="shared" si="2"/>
        <v>2.4500000000000011</v>
      </c>
      <c r="N13" s="38">
        <f t="shared" si="2"/>
        <v>2.1000000000000005</v>
      </c>
      <c r="O13" s="41">
        <f t="shared" si="2"/>
        <v>1.8200000000000007</v>
      </c>
      <c r="S13" s="34"/>
    </row>
    <row r="14" spans="2:19" ht="15.75" thickBot="1" x14ac:dyDescent="0.3">
      <c r="B14" s="53">
        <v>0.35</v>
      </c>
      <c r="C14" s="54">
        <f t="shared" si="3"/>
        <v>1.4299999999999997</v>
      </c>
      <c r="D14" s="55">
        <f t="shared" si="0"/>
        <v>0.37751999999999997</v>
      </c>
      <c r="E14" s="58">
        <f t="shared" ref="E14:F14" si="11">E13-(0.05*E$7)</f>
        <v>17.54999999999999</v>
      </c>
      <c r="F14" s="58">
        <f t="shared" si="11"/>
        <v>13</v>
      </c>
      <c r="G14" s="58">
        <f t="shared" si="1"/>
        <v>10.399999999999995</v>
      </c>
      <c r="H14" s="58">
        <f t="shared" si="2"/>
        <v>6.5</v>
      </c>
      <c r="I14" s="58">
        <f t="shared" si="2"/>
        <v>5.1999999999999975</v>
      </c>
      <c r="J14" s="58">
        <f t="shared" si="2"/>
        <v>4.5500000000000025</v>
      </c>
      <c r="K14" s="58">
        <f t="shared" si="2"/>
        <v>3.9000000000000012</v>
      </c>
      <c r="L14" s="58">
        <f t="shared" si="2"/>
        <v>2.5999999999999988</v>
      </c>
      <c r="M14" s="58">
        <f t="shared" si="2"/>
        <v>2.2750000000000012</v>
      </c>
      <c r="N14" s="58">
        <f t="shared" si="2"/>
        <v>1.9500000000000006</v>
      </c>
      <c r="O14" s="59">
        <f t="shared" si="2"/>
        <v>1.6900000000000008</v>
      </c>
      <c r="S14" s="34"/>
    </row>
    <row r="15" spans="2:19" x14ac:dyDescent="0.25">
      <c r="B15" s="35">
        <v>0.4</v>
      </c>
      <c r="C15" s="36">
        <f t="shared" si="3"/>
        <v>1.3199999999999996</v>
      </c>
      <c r="D15" s="37">
        <f t="shared" si="0"/>
        <v>0.3484799999999999</v>
      </c>
      <c r="E15" s="38">
        <f t="shared" ref="E15:F15" si="12">E14-(0.05*E$7)</f>
        <v>16.199999999999989</v>
      </c>
      <c r="F15" s="38">
        <f t="shared" si="12"/>
        <v>12</v>
      </c>
      <c r="G15" s="38">
        <f t="shared" si="1"/>
        <v>9.5999999999999943</v>
      </c>
      <c r="H15" s="38">
        <f t="shared" si="2"/>
        <v>6</v>
      </c>
      <c r="I15" s="39">
        <f t="shared" si="2"/>
        <v>4.7999999999999972</v>
      </c>
      <c r="J15" s="39">
        <f t="shared" si="2"/>
        <v>4.2000000000000028</v>
      </c>
      <c r="K15" s="40">
        <f t="shared" si="2"/>
        <v>3.6000000000000014</v>
      </c>
      <c r="L15" s="40">
        <f t="shared" si="2"/>
        <v>2.3999999999999986</v>
      </c>
      <c r="M15" s="40">
        <f t="shared" si="2"/>
        <v>2.1000000000000014</v>
      </c>
      <c r="N15" s="38">
        <f t="shared" si="2"/>
        <v>1.8000000000000007</v>
      </c>
      <c r="O15" s="41">
        <f t="shared" si="2"/>
        <v>1.5600000000000009</v>
      </c>
    </row>
    <row r="16" spans="2:19" ht="15.75" thickBot="1" x14ac:dyDescent="0.3">
      <c r="B16" s="53">
        <v>0.45</v>
      </c>
      <c r="C16" s="54">
        <f t="shared" si="3"/>
        <v>1.2099999999999995</v>
      </c>
      <c r="D16" s="55">
        <f t="shared" si="0"/>
        <v>0.31943999999999989</v>
      </c>
      <c r="E16" s="58">
        <f t="shared" ref="E16:F16" si="13">E15-(0.05*E$7)</f>
        <v>14.849999999999989</v>
      </c>
      <c r="F16" s="58">
        <f t="shared" si="13"/>
        <v>11</v>
      </c>
      <c r="G16" s="58">
        <f t="shared" si="1"/>
        <v>8.7999999999999936</v>
      </c>
      <c r="H16" s="58">
        <f t="shared" si="2"/>
        <v>5.5</v>
      </c>
      <c r="I16" s="58">
        <f t="shared" si="2"/>
        <v>4.3999999999999968</v>
      </c>
      <c r="J16" s="58">
        <f t="shared" si="2"/>
        <v>3.8500000000000028</v>
      </c>
      <c r="K16" s="58">
        <f t="shared" si="2"/>
        <v>3.3000000000000016</v>
      </c>
      <c r="L16" s="58">
        <f t="shared" si="2"/>
        <v>2.1999999999999984</v>
      </c>
      <c r="M16" s="58">
        <f t="shared" si="2"/>
        <v>1.9250000000000014</v>
      </c>
      <c r="N16" s="58">
        <f t="shared" si="2"/>
        <v>1.6500000000000008</v>
      </c>
      <c r="O16" s="59">
        <f t="shared" si="2"/>
        <v>1.430000000000001</v>
      </c>
    </row>
    <row r="17" spans="2:15" x14ac:dyDescent="0.25">
      <c r="B17" s="35">
        <v>0.5</v>
      </c>
      <c r="C17" s="36">
        <f t="shared" si="3"/>
        <v>1.0999999999999994</v>
      </c>
      <c r="D17" s="37">
        <f t="shared" si="0"/>
        <v>0.29039999999999988</v>
      </c>
      <c r="E17" s="38">
        <f t="shared" ref="E17:F17" si="14">E16-(0.05*E$7)</f>
        <v>13.499999999999989</v>
      </c>
      <c r="F17" s="38">
        <f t="shared" si="14"/>
        <v>10</v>
      </c>
      <c r="G17" s="38">
        <f t="shared" si="1"/>
        <v>7.9999999999999938</v>
      </c>
      <c r="H17" s="38">
        <f t="shared" si="2"/>
        <v>5</v>
      </c>
      <c r="I17" s="39">
        <f t="shared" si="2"/>
        <v>3.9999999999999969</v>
      </c>
      <c r="J17" s="39">
        <f t="shared" si="2"/>
        <v>3.5000000000000027</v>
      </c>
      <c r="K17" s="40">
        <f t="shared" si="2"/>
        <v>3.0000000000000018</v>
      </c>
      <c r="L17" s="40">
        <f t="shared" si="2"/>
        <v>1.9999999999999984</v>
      </c>
      <c r="M17" s="40">
        <f t="shared" si="2"/>
        <v>1.7500000000000013</v>
      </c>
      <c r="N17" s="38">
        <f t="shared" si="2"/>
        <v>1.5000000000000009</v>
      </c>
      <c r="O17" s="41">
        <f t="shared" si="2"/>
        <v>1.3000000000000012</v>
      </c>
    </row>
    <row r="18" spans="2:15" ht="15.75" thickBot="1" x14ac:dyDescent="0.3">
      <c r="B18" s="53">
        <v>0.55000000000000004</v>
      </c>
      <c r="C18" s="54">
        <f t="shared" si="3"/>
        <v>0.98999999999999944</v>
      </c>
      <c r="D18" s="55">
        <f t="shared" si="0"/>
        <v>0.26135999999999987</v>
      </c>
      <c r="E18" s="58">
        <f t="shared" ref="E18:F18" si="15">E17-(0.05*E$7)</f>
        <v>12.14999999999999</v>
      </c>
      <c r="F18" s="58">
        <f t="shared" si="15"/>
        <v>9</v>
      </c>
      <c r="G18" s="58">
        <f t="shared" si="1"/>
        <v>7.199999999999994</v>
      </c>
      <c r="H18" s="58">
        <f t="shared" si="2"/>
        <v>4.5</v>
      </c>
      <c r="I18" s="58">
        <f t="shared" si="2"/>
        <v>3.599999999999997</v>
      </c>
      <c r="J18" s="58">
        <f t="shared" si="2"/>
        <v>3.1500000000000026</v>
      </c>
      <c r="K18" s="58">
        <f t="shared" si="2"/>
        <v>2.700000000000002</v>
      </c>
      <c r="L18" s="58">
        <f t="shared" si="2"/>
        <v>1.7999999999999985</v>
      </c>
      <c r="M18" s="58">
        <f t="shared" si="2"/>
        <v>1.5750000000000013</v>
      </c>
      <c r="N18" s="58">
        <f t="shared" si="2"/>
        <v>1.350000000000001</v>
      </c>
      <c r="O18" s="59">
        <f t="shared" si="2"/>
        <v>1.1700000000000013</v>
      </c>
    </row>
    <row r="19" spans="2:15" x14ac:dyDescent="0.25">
      <c r="B19" s="35">
        <v>0.6</v>
      </c>
      <c r="C19" s="36">
        <f t="shared" si="3"/>
        <v>0.87999999999999945</v>
      </c>
      <c r="D19" s="37">
        <f t="shared" si="0"/>
        <v>0.23231999999999986</v>
      </c>
      <c r="E19" s="38">
        <f t="shared" ref="E19:F19" si="16">E18-(0.05*E$7)</f>
        <v>10.79999999999999</v>
      </c>
      <c r="F19" s="38">
        <f t="shared" si="16"/>
        <v>8</v>
      </c>
      <c r="G19" s="38">
        <f t="shared" si="1"/>
        <v>6.3999999999999941</v>
      </c>
      <c r="H19" s="38">
        <f t="shared" si="2"/>
        <v>4</v>
      </c>
      <c r="I19" s="39">
        <f t="shared" si="2"/>
        <v>3.1999999999999971</v>
      </c>
      <c r="J19" s="39">
        <f t="shared" si="2"/>
        <v>2.8000000000000025</v>
      </c>
      <c r="K19" s="40">
        <f t="shared" si="2"/>
        <v>2.4000000000000021</v>
      </c>
      <c r="L19" s="40">
        <f t="shared" si="2"/>
        <v>1.5999999999999985</v>
      </c>
      <c r="M19" s="40">
        <f t="shared" si="2"/>
        <v>1.4000000000000012</v>
      </c>
      <c r="N19" s="38">
        <f t="shared" si="2"/>
        <v>1.2000000000000011</v>
      </c>
      <c r="O19" s="41">
        <f t="shared" si="2"/>
        <v>1.0400000000000014</v>
      </c>
    </row>
    <row r="20" spans="2:15" ht="15.75" thickBot="1" x14ac:dyDescent="0.3">
      <c r="B20" s="53">
        <v>0.65</v>
      </c>
      <c r="C20" s="54">
        <f t="shared" si="3"/>
        <v>0.76999999999999946</v>
      </c>
      <c r="D20" s="55">
        <f t="shared" si="0"/>
        <v>0.20327999999999988</v>
      </c>
      <c r="E20" s="58">
        <f t="shared" ref="E20:F20" si="17">E19-(0.05*E$7)</f>
        <v>9.4499999999999904</v>
      </c>
      <c r="F20" s="58">
        <f t="shared" si="17"/>
        <v>7</v>
      </c>
      <c r="G20" s="58">
        <f t="shared" si="1"/>
        <v>5.5999999999999943</v>
      </c>
      <c r="H20" s="58">
        <f t="shared" si="2"/>
        <v>3.5</v>
      </c>
      <c r="I20" s="58">
        <f t="shared" si="2"/>
        <v>2.7999999999999972</v>
      </c>
      <c r="J20" s="58">
        <f t="shared" si="2"/>
        <v>2.4500000000000024</v>
      </c>
      <c r="K20" s="58">
        <f t="shared" si="2"/>
        <v>2.1000000000000023</v>
      </c>
      <c r="L20" s="58">
        <f t="shared" si="2"/>
        <v>1.3999999999999986</v>
      </c>
      <c r="M20" s="58">
        <f t="shared" si="2"/>
        <v>1.2250000000000012</v>
      </c>
      <c r="N20" s="58">
        <f t="shared" si="2"/>
        <v>1.0500000000000012</v>
      </c>
      <c r="O20" s="59">
        <f t="shared" si="2"/>
        <v>0.91000000000000136</v>
      </c>
    </row>
    <row r="21" spans="2:15" x14ac:dyDescent="0.25">
      <c r="B21" s="35">
        <v>0.7</v>
      </c>
      <c r="C21" s="36">
        <f t="shared" si="3"/>
        <v>0.65999999999999948</v>
      </c>
      <c r="D21" s="37">
        <f t="shared" si="0"/>
        <v>0.17423999999999987</v>
      </c>
      <c r="E21" s="38">
        <f t="shared" ref="E21:F21" si="18">E20-(0.05*E$7)</f>
        <v>8.0999999999999908</v>
      </c>
      <c r="F21" s="38">
        <f t="shared" si="18"/>
        <v>6</v>
      </c>
      <c r="G21" s="38">
        <f t="shared" si="1"/>
        <v>4.7999999999999945</v>
      </c>
      <c r="H21" s="38">
        <f t="shared" si="2"/>
        <v>3</v>
      </c>
      <c r="I21" s="39">
        <f t="shared" si="2"/>
        <v>2.3999999999999972</v>
      </c>
      <c r="J21" s="39">
        <f t="shared" si="2"/>
        <v>2.1000000000000023</v>
      </c>
      <c r="K21" s="40">
        <f t="shared" si="2"/>
        <v>1.8000000000000023</v>
      </c>
      <c r="L21" s="40">
        <f t="shared" si="2"/>
        <v>1.1999999999999986</v>
      </c>
      <c r="M21" s="40">
        <f t="shared" si="2"/>
        <v>1.0500000000000012</v>
      </c>
      <c r="N21" s="38">
        <f t="shared" si="2"/>
        <v>0.90000000000000113</v>
      </c>
      <c r="O21" s="41">
        <f t="shared" si="2"/>
        <v>0.78000000000000136</v>
      </c>
    </row>
    <row r="22" spans="2:15" ht="15.75" thickBot="1" x14ac:dyDescent="0.3">
      <c r="B22" s="53">
        <v>0.75</v>
      </c>
      <c r="C22" s="54">
        <f t="shared" si="3"/>
        <v>0.54999999999999949</v>
      </c>
      <c r="D22" s="55">
        <f t="shared" si="0"/>
        <v>0.14519999999999988</v>
      </c>
      <c r="E22" s="58">
        <f t="shared" ref="E22:F22" si="19">E21-(0.05*E$7)</f>
        <v>6.7499999999999911</v>
      </c>
      <c r="F22" s="58">
        <f t="shared" si="19"/>
        <v>5</v>
      </c>
      <c r="G22" s="58">
        <f t="shared" si="1"/>
        <v>3.9999999999999947</v>
      </c>
      <c r="H22" s="58">
        <f t="shared" si="2"/>
        <v>2.5</v>
      </c>
      <c r="I22" s="58">
        <f t="shared" si="2"/>
        <v>1.9999999999999973</v>
      </c>
      <c r="J22" s="58">
        <f t="shared" si="2"/>
        <v>1.7500000000000022</v>
      </c>
      <c r="K22" s="58">
        <f t="shared" si="2"/>
        <v>1.5000000000000022</v>
      </c>
      <c r="L22" s="58">
        <f t="shared" si="2"/>
        <v>0.99999999999999867</v>
      </c>
      <c r="M22" s="58">
        <f t="shared" si="2"/>
        <v>0.87500000000000111</v>
      </c>
      <c r="N22" s="58">
        <f t="shared" si="2"/>
        <v>0.75000000000000111</v>
      </c>
      <c r="O22" s="59">
        <f t="shared" si="2"/>
        <v>0.65000000000000135</v>
      </c>
    </row>
    <row r="23" spans="2:15" x14ac:dyDescent="0.25">
      <c r="B23" s="35">
        <v>0.8</v>
      </c>
      <c r="C23" s="36">
        <f t="shared" si="3"/>
        <v>0.4399999999999995</v>
      </c>
      <c r="D23" s="37">
        <f t="shared" si="0"/>
        <v>0.11615999999999987</v>
      </c>
      <c r="E23" s="38">
        <f t="shared" ref="E23:F23" si="20">E22-(0.05*E$7)</f>
        <v>5.3999999999999915</v>
      </c>
      <c r="F23" s="38">
        <f t="shared" si="20"/>
        <v>4</v>
      </c>
      <c r="G23" s="38">
        <f t="shared" si="1"/>
        <v>3.1999999999999948</v>
      </c>
      <c r="H23" s="38">
        <f t="shared" si="2"/>
        <v>2</v>
      </c>
      <c r="I23" s="39">
        <f t="shared" si="2"/>
        <v>1.5999999999999974</v>
      </c>
      <c r="J23" s="39">
        <f t="shared" si="2"/>
        <v>1.4000000000000021</v>
      </c>
      <c r="K23" s="40">
        <f t="shared" si="2"/>
        <v>1.2000000000000022</v>
      </c>
      <c r="L23" s="40">
        <f t="shared" si="2"/>
        <v>0.79999999999999871</v>
      </c>
      <c r="M23" s="40">
        <f t="shared" si="2"/>
        <v>0.70000000000000107</v>
      </c>
      <c r="N23" s="38">
        <f t="shared" si="2"/>
        <v>0.60000000000000109</v>
      </c>
      <c r="O23" s="41">
        <f t="shared" si="2"/>
        <v>0.52000000000000135</v>
      </c>
    </row>
    <row r="24" spans="2:15" ht="15.75" thickBot="1" x14ac:dyDescent="0.3">
      <c r="B24" s="53">
        <v>0.85</v>
      </c>
      <c r="C24" s="54">
        <f t="shared" si="3"/>
        <v>0.32999999999999952</v>
      </c>
      <c r="D24" s="55">
        <f t="shared" si="0"/>
        <v>8.7119999999999878E-2</v>
      </c>
      <c r="E24" s="58">
        <f t="shared" ref="E24:F24" si="21">E23-(0.05*E$7)</f>
        <v>4.0499999999999918</v>
      </c>
      <c r="F24" s="58">
        <f t="shared" si="21"/>
        <v>3</v>
      </c>
      <c r="G24" s="58">
        <f t="shared" si="1"/>
        <v>2.399999999999995</v>
      </c>
      <c r="H24" s="58">
        <f t="shared" ref="H24:I26" si="22">H23-(0.05*H$7)</f>
        <v>1.5</v>
      </c>
      <c r="I24" s="58">
        <f t="shared" si="22"/>
        <v>1.1999999999999975</v>
      </c>
      <c r="J24" s="58">
        <f t="shared" ref="J24:J27" si="23">J23-(0.05*J$7)</f>
        <v>1.050000000000002</v>
      </c>
      <c r="K24" s="58">
        <f t="shared" ref="K24:O26" si="24">K23-(0.05*K$7)</f>
        <v>0.90000000000000213</v>
      </c>
      <c r="L24" s="58">
        <f t="shared" si="24"/>
        <v>0.59999999999999876</v>
      </c>
      <c r="M24" s="58">
        <f t="shared" si="24"/>
        <v>0.52500000000000102</v>
      </c>
      <c r="N24" s="58">
        <f t="shared" si="24"/>
        <v>0.45000000000000107</v>
      </c>
      <c r="O24" s="59">
        <f t="shared" si="24"/>
        <v>0.39000000000000135</v>
      </c>
    </row>
    <row r="25" spans="2:15" x14ac:dyDescent="0.25">
      <c r="B25" s="35">
        <v>0.9</v>
      </c>
      <c r="C25" s="36">
        <f t="shared" si="3"/>
        <v>0.21999999999999953</v>
      </c>
      <c r="D25" s="37">
        <f t="shared" si="0"/>
        <v>5.8079999999999882E-2</v>
      </c>
      <c r="E25" s="38">
        <f t="shared" ref="E25:F25" si="25">E24-(0.05*E$7)</f>
        <v>2.6999999999999917</v>
      </c>
      <c r="F25" s="38">
        <f t="shared" si="25"/>
        <v>2</v>
      </c>
      <c r="G25" s="38">
        <f t="shared" si="1"/>
        <v>1.599999999999995</v>
      </c>
      <c r="H25" s="38">
        <f t="shared" si="22"/>
        <v>1</v>
      </c>
      <c r="I25" s="39">
        <f t="shared" si="22"/>
        <v>0.79999999999999749</v>
      </c>
      <c r="J25" s="39">
        <f t="shared" si="23"/>
        <v>0.70000000000000195</v>
      </c>
      <c r="K25" s="40">
        <f t="shared" si="24"/>
        <v>0.60000000000000209</v>
      </c>
      <c r="L25" s="40">
        <f t="shared" si="24"/>
        <v>0.39999999999999875</v>
      </c>
      <c r="M25" s="40">
        <f t="shared" si="24"/>
        <v>0.35000000000000098</v>
      </c>
      <c r="N25" s="38">
        <f t="shared" si="24"/>
        <v>0.30000000000000104</v>
      </c>
      <c r="O25" s="41">
        <f t="shared" si="24"/>
        <v>0.26000000000000134</v>
      </c>
    </row>
    <row r="26" spans="2:15" ht="15.75" thickBot="1" x14ac:dyDescent="0.3">
      <c r="B26" s="53">
        <v>0.95</v>
      </c>
      <c r="C26" s="54">
        <f t="shared" si="3"/>
        <v>0.10999999999999953</v>
      </c>
      <c r="D26" s="55">
        <f t="shared" si="0"/>
        <v>2.9039999999999878E-2</v>
      </c>
      <c r="E26" s="58">
        <f t="shared" ref="E26:F26" si="26">E25-(0.05*E$7)</f>
        <v>1.3499999999999917</v>
      </c>
      <c r="F26" s="58">
        <f t="shared" si="26"/>
        <v>1</v>
      </c>
      <c r="G26" s="58">
        <f t="shared" si="1"/>
        <v>0.79999999999999494</v>
      </c>
      <c r="H26" s="58">
        <f t="shared" si="22"/>
        <v>0.5</v>
      </c>
      <c r="I26" s="58">
        <f t="shared" si="22"/>
        <v>0.39999999999999747</v>
      </c>
      <c r="J26" s="58">
        <f t="shared" si="23"/>
        <v>0.35000000000000192</v>
      </c>
      <c r="K26" s="58">
        <f t="shared" si="24"/>
        <v>0.30000000000000204</v>
      </c>
      <c r="L26" s="58">
        <f t="shared" si="24"/>
        <v>0.19999999999999873</v>
      </c>
      <c r="M26" s="58">
        <f t="shared" si="24"/>
        <v>0.17500000000000096</v>
      </c>
      <c r="N26" s="58">
        <f t="shared" si="24"/>
        <v>0.15000000000000102</v>
      </c>
      <c r="O26" s="59">
        <f t="shared" si="24"/>
        <v>0.13000000000000134</v>
      </c>
    </row>
    <row r="27" spans="2:15" ht="15.75" thickBot="1" x14ac:dyDescent="0.3">
      <c r="B27" s="83">
        <v>1</v>
      </c>
      <c r="C27" s="84">
        <v>0</v>
      </c>
      <c r="D27" s="85">
        <f t="shared" si="0"/>
        <v>0</v>
      </c>
      <c r="E27" s="86">
        <v>0</v>
      </c>
      <c r="F27" s="86">
        <v>0</v>
      </c>
      <c r="G27" s="86">
        <v>0</v>
      </c>
      <c r="H27" s="86">
        <v>0</v>
      </c>
      <c r="I27" s="87">
        <v>0</v>
      </c>
      <c r="J27" s="87">
        <f t="shared" si="23"/>
        <v>1.8873791418627661E-15</v>
      </c>
      <c r="K27" s="88">
        <v>0</v>
      </c>
      <c r="L27" s="88">
        <v>0</v>
      </c>
      <c r="M27" s="88">
        <v>0</v>
      </c>
      <c r="N27" s="86">
        <v>0</v>
      </c>
      <c r="O27" s="89">
        <v>0</v>
      </c>
    </row>
  </sheetData>
  <sheetProtection algorithmName="SHA-512" hashValue="pxmdXR3ihCHSsp5ko20y3Fjxtlu169naR35YeqWpC6oyg9k5pN3keVPpweUd4UaaVJFgQ76irRixUdno9JMDgQ==" saltValue="rBTNraS+oDDQUjVbBH9aFw==" spinCount="100000" sheet="1" objects="1" scenarios="1" selectLockedCells="1" selectUnlockedCells="1"/>
  <mergeCells count="4">
    <mergeCell ref="B5:D5"/>
    <mergeCell ref="G4:O4"/>
    <mergeCell ref="E5:O5"/>
    <mergeCell ref="G3:O3"/>
  </mergeCells>
  <pageMargins left="0.7" right="0.7" top="0.75" bottom="0.75" header="0.3" footer="0.3"/>
  <pageSetup orientation="landscape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A1704-5B9E-4CB9-A00D-C3615B424990}">
  <dimension ref="C3:F21"/>
  <sheetViews>
    <sheetView workbookViewId="0">
      <selection activeCell="G34" sqref="G34"/>
    </sheetView>
  </sheetViews>
  <sheetFormatPr defaultRowHeight="15" x14ac:dyDescent="0.25"/>
  <cols>
    <col min="3" max="3" width="27.5703125" customWidth="1"/>
  </cols>
  <sheetData>
    <row r="3" spans="3:6" x14ac:dyDescent="0.25">
      <c r="E3" s="5"/>
    </row>
    <row r="4" spans="3:6" ht="15.75" thickBot="1" x14ac:dyDescent="0.3">
      <c r="E4" s="5"/>
    </row>
    <row r="5" spans="3:6" ht="15.75" thickBot="1" x14ac:dyDescent="0.3">
      <c r="D5" s="141" t="s">
        <v>38</v>
      </c>
      <c r="E5" s="142"/>
      <c r="F5" s="143"/>
    </row>
    <row r="6" spans="3:6" ht="15.75" thickBot="1" x14ac:dyDescent="0.3">
      <c r="C6" s="16" t="s">
        <v>19</v>
      </c>
      <c r="D6" s="17" t="s">
        <v>39</v>
      </c>
      <c r="E6" s="18" t="s">
        <v>40</v>
      </c>
      <c r="F6" s="28" t="s">
        <v>41</v>
      </c>
    </row>
    <row r="7" spans="3:6" x14ac:dyDescent="0.25">
      <c r="C7" s="19" t="s">
        <v>42</v>
      </c>
      <c r="D7" s="20">
        <v>2</v>
      </c>
      <c r="E7" s="21">
        <v>2</v>
      </c>
      <c r="F7" s="29">
        <v>2</v>
      </c>
    </row>
    <row r="8" spans="3:6" x14ac:dyDescent="0.25">
      <c r="C8" s="22" t="s">
        <v>43</v>
      </c>
      <c r="D8" s="23">
        <v>2</v>
      </c>
      <c r="E8" s="24">
        <v>2</v>
      </c>
      <c r="F8" s="30">
        <v>2</v>
      </c>
    </row>
    <row r="9" spans="3:6" x14ac:dyDescent="0.25">
      <c r="C9" s="22" t="s">
        <v>44</v>
      </c>
      <c r="D9" s="23">
        <v>2</v>
      </c>
      <c r="E9" s="24">
        <v>2</v>
      </c>
      <c r="F9" s="30">
        <v>2</v>
      </c>
    </row>
    <row r="10" spans="3:6" x14ac:dyDescent="0.25">
      <c r="C10" s="22" t="s">
        <v>45</v>
      </c>
      <c r="D10" s="23" t="s">
        <v>46</v>
      </c>
      <c r="E10" s="24" t="s">
        <v>47</v>
      </c>
      <c r="F10" s="30" t="s">
        <v>47</v>
      </c>
    </row>
    <row r="11" spans="3:6" x14ac:dyDescent="0.25">
      <c r="C11" s="22" t="s">
        <v>48</v>
      </c>
      <c r="D11" s="23" t="s">
        <v>46</v>
      </c>
      <c r="E11" s="24" t="s">
        <v>46</v>
      </c>
      <c r="F11" s="30" t="s">
        <v>46</v>
      </c>
    </row>
    <row r="12" spans="3:6" x14ac:dyDescent="0.25">
      <c r="C12" s="22" t="s">
        <v>49</v>
      </c>
      <c r="D12" s="23" t="s">
        <v>50</v>
      </c>
      <c r="E12" s="24" t="s">
        <v>50</v>
      </c>
      <c r="F12" s="30" t="s">
        <v>50</v>
      </c>
    </row>
    <row r="13" spans="3:6" x14ac:dyDescent="0.25">
      <c r="C13" s="22" t="s">
        <v>51</v>
      </c>
      <c r="D13" s="23" t="s">
        <v>52</v>
      </c>
      <c r="E13" s="24" t="s">
        <v>50</v>
      </c>
      <c r="F13" s="30" t="s">
        <v>52</v>
      </c>
    </row>
    <row r="14" spans="3:6" x14ac:dyDescent="0.25">
      <c r="C14" s="22" t="s">
        <v>53</v>
      </c>
      <c r="D14" s="23" t="s">
        <v>54</v>
      </c>
      <c r="E14" s="24" t="s">
        <v>52</v>
      </c>
      <c r="F14" s="30" t="s">
        <v>54</v>
      </c>
    </row>
    <row r="15" spans="3:6" ht="15.75" thickBot="1" x14ac:dyDescent="0.3">
      <c r="C15" s="25" t="s">
        <v>55</v>
      </c>
      <c r="D15" s="26" t="s">
        <v>56</v>
      </c>
      <c r="E15" s="27" t="s">
        <v>54</v>
      </c>
      <c r="F15" s="31" t="s">
        <v>56</v>
      </c>
    </row>
    <row r="16" spans="3:6" x14ac:dyDescent="0.25">
      <c r="E16" s="5"/>
    </row>
    <row r="17" spans="3:5" x14ac:dyDescent="0.25">
      <c r="C17" t="s">
        <v>57</v>
      </c>
      <c r="E17" s="5"/>
    </row>
    <row r="18" spans="3:5" x14ac:dyDescent="0.25">
      <c r="C18" t="s">
        <v>58</v>
      </c>
      <c r="E18" s="5"/>
    </row>
    <row r="19" spans="3:5" x14ac:dyDescent="0.25">
      <c r="C19" t="s">
        <v>59</v>
      </c>
      <c r="E19" s="5"/>
    </row>
    <row r="20" spans="3:5" x14ac:dyDescent="0.25">
      <c r="C20" t="s">
        <v>60</v>
      </c>
      <c r="E20" s="5"/>
    </row>
    <row r="21" spans="3:5" x14ac:dyDescent="0.25">
      <c r="E21" s="5"/>
    </row>
  </sheetData>
  <mergeCells count="1">
    <mergeCell ref="D5:F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2014C-C58C-4737-A28E-E447F9A3BBC3}">
  <dimension ref="B2:N45"/>
  <sheetViews>
    <sheetView topLeftCell="A4" workbookViewId="0">
      <selection activeCell="E8" sqref="E8"/>
    </sheetView>
  </sheetViews>
  <sheetFormatPr defaultRowHeight="15" x14ac:dyDescent="0.25"/>
  <cols>
    <col min="1" max="1" width="5.140625" customWidth="1"/>
    <col min="2" max="2" width="9.140625" customWidth="1"/>
    <col min="3" max="5" width="20.7109375" customWidth="1"/>
    <col min="7" max="7" width="24" customWidth="1"/>
    <col min="11" max="11" width="21.85546875" customWidth="1"/>
    <col min="12" max="12" width="9.140625" style="5"/>
  </cols>
  <sheetData>
    <row r="2" spans="2:14" x14ac:dyDescent="0.25">
      <c r="F2" s="12" t="s">
        <v>17</v>
      </c>
      <c r="G2" s="15">
        <v>60</v>
      </c>
    </row>
    <row r="3" spans="2:14" x14ac:dyDescent="0.25">
      <c r="F3" s="12" t="s">
        <v>18</v>
      </c>
      <c r="G3" s="15">
        <v>390</v>
      </c>
      <c r="H3">
        <v>0.57999999999999996</v>
      </c>
      <c r="I3" t="s">
        <v>36</v>
      </c>
      <c r="L3" s="5" t="s">
        <v>37</v>
      </c>
      <c r="M3">
        <v>5.8</v>
      </c>
      <c r="N3">
        <v>10.98</v>
      </c>
    </row>
    <row r="4" spans="2:14" x14ac:dyDescent="0.25">
      <c r="C4" s="12" t="s">
        <v>0</v>
      </c>
      <c r="D4" s="13">
        <v>0.9</v>
      </c>
      <c r="F4" s="12" t="s">
        <v>1</v>
      </c>
      <c r="G4" s="11">
        <f>2*1103000</f>
        <v>2206000</v>
      </c>
      <c r="H4">
        <v>2.2000000000000002</v>
      </c>
      <c r="I4" t="s">
        <v>29</v>
      </c>
      <c r="L4" s="5" t="s">
        <v>35</v>
      </c>
      <c r="M4">
        <v>22</v>
      </c>
    </row>
    <row r="6" spans="2:14" x14ac:dyDescent="0.25">
      <c r="B6" t="s">
        <v>2</v>
      </c>
      <c r="C6">
        <v>1</v>
      </c>
      <c r="D6">
        <v>2</v>
      </c>
      <c r="E6">
        <v>3</v>
      </c>
    </row>
    <row r="7" spans="2:14" x14ac:dyDescent="0.25">
      <c r="B7">
        <v>30</v>
      </c>
      <c r="C7" s="4">
        <f t="shared" ref="C7:C17" si="0">PI()*((($B7/2)^2)-((($B7-(2*(C$6*$D$4)))/2)^2))*1000</f>
        <v>82278.311597516673</v>
      </c>
      <c r="D7" s="4">
        <f t="shared" ref="D7:E8" si="1">PI()*((($B7/2)^2)-((($B7-(2*(D$6*$D$4)))/2)^2))*1000</f>
        <v>159467.24309621798</v>
      </c>
      <c r="E7" s="4">
        <f t="shared" si="1"/>
        <v>231566.7944961036</v>
      </c>
    </row>
    <row r="8" spans="2:14" x14ac:dyDescent="0.25">
      <c r="B8">
        <v>40</v>
      </c>
      <c r="C8" s="4">
        <f t="shared" si="0"/>
        <v>110552.64547982463</v>
      </c>
      <c r="D8" s="4">
        <f t="shared" si="1"/>
        <v>216015.91086083435</v>
      </c>
      <c r="E8" s="4">
        <f t="shared" si="1"/>
        <v>316389.79614302795</v>
      </c>
    </row>
    <row r="9" spans="2:14" x14ac:dyDescent="0.25">
      <c r="B9">
        <v>50</v>
      </c>
      <c r="C9" s="4">
        <f t="shared" si="0"/>
        <v>138826.97936213276</v>
      </c>
      <c r="D9" s="4">
        <f t="shared" ref="D9:E17" si="2">PI()*((($B9/2)^2)-((($B9-(2*(D$6*$D$4)))/2)^2))*1000</f>
        <v>272564.57862545038</v>
      </c>
      <c r="E9" s="4">
        <f t="shared" si="2"/>
        <v>401212.79778995237</v>
      </c>
      <c r="G9" s="6" t="s">
        <v>3</v>
      </c>
      <c r="H9" s="7">
        <f>PI()*((($B9/2)^2)-((($B9-(2*C$6))/2)^2))</f>
        <v>153.93804002589985</v>
      </c>
      <c r="I9" s="8" t="s">
        <v>4</v>
      </c>
      <c r="J9" s="8"/>
    </row>
    <row r="10" spans="2:14" x14ac:dyDescent="0.25">
      <c r="B10">
        <v>75</v>
      </c>
      <c r="C10" s="4">
        <f t="shared" si="0"/>
        <v>209512.81406790274</v>
      </c>
      <c r="D10" s="4">
        <f t="shared" si="2"/>
        <v>413936.24803699035</v>
      </c>
      <c r="E10" s="4">
        <f t="shared" si="2"/>
        <v>613270.30190726428</v>
      </c>
      <c r="G10" s="6" t="s">
        <v>5</v>
      </c>
      <c r="H10" s="7">
        <f>PI()*((($B9/2)^2)-((($B9-(2*C$6))/2)^2))*1000</f>
        <v>153938.04002589986</v>
      </c>
      <c r="I10" s="8" t="s">
        <v>6</v>
      </c>
      <c r="J10" s="8" t="s">
        <v>7</v>
      </c>
    </row>
    <row r="11" spans="2:14" x14ac:dyDescent="0.25">
      <c r="B11">
        <v>100</v>
      </c>
      <c r="C11" s="4">
        <f t="shared" si="0"/>
        <v>280198.64877367381</v>
      </c>
      <c r="D11" s="4">
        <f t="shared" si="2"/>
        <v>555307.91744853102</v>
      </c>
      <c r="E11" s="4">
        <f t="shared" si="2"/>
        <v>825327.80602457619</v>
      </c>
      <c r="G11" s="6"/>
      <c r="H11" s="7"/>
      <c r="I11" s="8"/>
      <c r="J11" s="8"/>
    </row>
    <row r="12" spans="2:14" x14ac:dyDescent="0.25">
      <c r="B12">
        <v>125</v>
      </c>
      <c r="C12" s="4">
        <f t="shared" si="0"/>
        <v>350884.48347944272</v>
      </c>
      <c r="D12" s="4">
        <f t="shared" si="2"/>
        <v>696679.58686007187</v>
      </c>
      <c r="E12" s="4">
        <f t="shared" si="2"/>
        <v>1037385.3101418872</v>
      </c>
      <c r="G12" s="8"/>
      <c r="H12" s="7"/>
      <c r="I12" s="8"/>
      <c r="J12" s="8"/>
    </row>
    <row r="13" spans="2:14" x14ac:dyDescent="0.25">
      <c r="B13">
        <v>150</v>
      </c>
      <c r="C13" s="4">
        <f t="shared" si="0"/>
        <v>421570.31818521593</v>
      </c>
      <c r="D13" s="4">
        <f t="shared" si="2"/>
        <v>838051.25627161097</v>
      </c>
      <c r="E13" s="4">
        <f t="shared" si="2"/>
        <v>1249442.8142591966</v>
      </c>
      <c r="G13" s="8"/>
      <c r="H13" s="9" t="s">
        <v>8</v>
      </c>
      <c r="I13" s="8"/>
      <c r="J13" s="8"/>
    </row>
    <row r="14" spans="2:14" x14ac:dyDescent="0.25">
      <c r="B14">
        <v>200</v>
      </c>
      <c r="C14" s="4">
        <f t="shared" si="0"/>
        <v>562941.98759675655</v>
      </c>
      <c r="D14" s="4">
        <f t="shared" si="2"/>
        <v>1120794.5950946952</v>
      </c>
      <c r="E14" s="4">
        <f t="shared" si="2"/>
        <v>1673557.8224938218</v>
      </c>
      <c r="G14" s="10" t="s">
        <v>14</v>
      </c>
      <c r="H14" s="7">
        <f>PI()*((B9/2)^2)</f>
        <v>1963.4954084936207</v>
      </c>
      <c r="I14" s="8" t="s">
        <v>4</v>
      </c>
      <c r="J14" s="8"/>
    </row>
    <row r="15" spans="2:14" x14ac:dyDescent="0.25">
      <c r="B15">
        <v>225</v>
      </c>
      <c r="C15" s="4">
        <f t="shared" si="0"/>
        <v>633627.82230252691</v>
      </c>
      <c r="D15" s="4">
        <f t="shared" si="2"/>
        <v>1262166.2645062362</v>
      </c>
      <c r="E15" s="4">
        <f t="shared" si="2"/>
        <v>1885615.3266111328</v>
      </c>
      <c r="G15" s="10" t="s">
        <v>15</v>
      </c>
      <c r="H15" s="7">
        <f>PI()*(((B9-2)/2)^2)</f>
        <v>1809.5573684677208</v>
      </c>
      <c r="I15" s="8" t="s">
        <v>4</v>
      </c>
      <c r="J15" s="8"/>
    </row>
    <row r="16" spans="2:14" x14ac:dyDescent="0.25">
      <c r="B16">
        <v>250</v>
      </c>
      <c r="C16" s="4">
        <f t="shared" si="0"/>
        <v>704313.65700829739</v>
      </c>
      <c r="D16" s="4">
        <f t="shared" si="2"/>
        <v>1403537.9339177709</v>
      </c>
      <c r="E16" s="4">
        <f t="shared" si="2"/>
        <v>2097672.8307284438</v>
      </c>
      <c r="G16" s="10" t="s">
        <v>16</v>
      </c>
      <c r="H16" s="7">
        <f>H14-H15</f>
        <v>153.93804002589991</v>
      </c>
      <c r="I16" s="8" t="s">
        <v>4</v>
      </c>
      <c r="J16" s="8"/>
    </row>
    <row r="17" spans="2:10" x14ac:dyDescent="0.25">
      <c r="B17">
        <v>300</v>
      </c>
      <c r="C17" s="4">
        <f t="shared" si="0"/>
        <v>845685.32641984371</v>
      </c>
      <c r="D17" s="4">
        <f t="shared" si="2"/>
        <v>1686281.2727408637</v>
      </c>
      <c r="E17" s="4">
        <f t="shared" si="2"/>
        <v>2521787.8389630485</v>
      </c>
      <c r="G17" s="10" t="s">
        <v>9</v>
      </c>
      <c r="H17" s="7">
        <f>H16*1000</f>
        <v>153938.04002589991</v>
      </c>
      <c r="I17" s="8" t="s">
        <v>6</v>
      </c>
      <c r="J17" s="8"/>
    </row>
    <row r="19" spans="2:10" x14ac:dyDescent="0.25">
      <c r="B19" t="s">
        <v>10</v>
      </c>
      <c r="F19" t="s">
        <v>11</v>
      </c>
    </row>
    <row r="21" spans="2:10" x14ac:dyDescent="0.25">
      <c r="B21" s="1">
        <v>32</v>
      </c>
      <c r="C21" s="2">
        <f t="shared" ref="C21:C31" si="3">$E7/$G$4</f>
        <v>0.10497134836632076</v>
      </c>
      <c r="D21" s="14">
        <f t="shared" ref="D21:D22" si="4">C21</f>
        <v>0.10497134836632076</v>
      </c>
      <c r="F21" s="1">
        <v>32</v>
      </c>
      <c r="G21" s="2">
        <f t="shared" ref="G21:G22" si="5">$C7/$G$4</f>
        <v>3.7297512056897859E-2</v>
      </c>
    </row>
    <row r="22" spans="2:10" x14ac:dyDescent="0.25">
      <c r="B22" s="1">
        <v>40</v>
      </c>
      <c r="C22" s="2">
        <f t="shared" si="3"/>
        <v>0.14342239172394738</v>
      </c>
      <c r="D22" s="14">
        <f t="shared" si="4"/>
        <v>0.14342239172394738</v>
      </c>
      <c r="F22" s="1">
        <v>40</v>
      </c>
      <c r="G22" s="2">
        <f t="shared" si="5"/>
        <v>5.0114526509439997E-2</v>
      </c>
    </row>
    <row r="23" spans="2:10" x14ac:dyDescent="0.25">
      <c r="B23" s="1">
        <v>50</v>
      </c>
      <c r="C23" s="2">
        <f t="shared" si="3"/>
        <v>0.18187343508157405</v>
      </c>
      <c r="D23" s="14">
        <f>C23</f>
        <v>0.18187343508157405</v>
      </c>
      <c r="F23" s="1">
        <v>50</v>
      </c>
      <c r="G23" s="2">
        <f t="shared" ref="G23:G31" si="6">$C9/$G$4</f>
        <v>6.293154096198221E-2</v>
      </c>
    </row>
    <row r="24" spans="2:10" x14ac:dyDescent="0.25">
      <c r="B24" s="1">
        <v>75</v>
      </c>
      <c r="C24" s="2">
        <f t="shared" si="3"/>
        <v>0.27800104347564109</v>
      </c>
      <c r="D24" s="14">
        <f t="shared" ref="D24:D31" si="7">C24</f>
        <v>0.27800104347564109</v>
      </c>
      <c r="F24" s="1">
        <v>75</v>
      </c>
      <c r="G24" s="2">
        <f t="shared" si="6"/>
        <v>9.4974077093337592E-2</v>
      </c>
    </row>
    <row r="25" spans="2:10" x14ac:dyDescent="0.25">
      <c r="B25" s="1">
        <v>100</v>
      </c>
      <c r="C25" s="2">
        <f t="shared" si="3"/>
        <v>0.37412865186970817</v>
      </c>
      <c r="D25" s="14">
        <f t="shared" ref="D25" si="8">C25</f>
        <v>0.37412865186970817</v>
      </c>
      <c r="F25" s="1">
        <v>100</v>
      </c>
      <c r="G25" s="2">
        <f t="shared" si="6"/>
        <v>0.12701661322469349</v>
      </c>
    </row>
    <row r="26" spans="2:10" x14ac:dyDescent="0.25">
      <c r="B26" s="1">
        <v>125</v>
      </c>
      <c r="C26" s="2">
        <f t="shared" si="3"/>
        <v>0.47025626026377476</v>
      </c>
      <c r="D26" s="14">
        <f t="shared" si="7"/>
        <v>0.47025626026377476</v>
      </c>
      <c r="F26" s="1">
        <v>125</v>
      </c>
      <c r="G26" s="2">
        <f t="shared" si="6"/>
        <v>0.15905914935604837</v>
      </c>
    </row>
    <row r="27" spans="2:10" x14ac:dyDescent="0.25">
      <c r="B27" s="1">
        <v>150</v>
      </c>
      <c r="C27" s="2">
        <f t="shared" si="3"/>
        <v>0.56638386865784074</v>
      </c>
      <c r="D27" s="14">
        <f t="shared" si="7"/>
        <v>0.56638386865784074</v>
      </c>
      <c r="F27" s="1">
        <v>150</v>
      </c>
      <c r="G27" s="2">
        <f t="shared" si="6"/>
        <v>0.19110168548740522</v>
      </c>
    </row>
    <row r="28" spans="2:10" x14ac:dyDescent="0.25">
      <c r="B28" s="1">
        <v>200</v>
      </c>
      <c r="C28" s="2">
        <f t="shared" si="3"/>
        <v>0.75863908544597547</v>
      </c>
      <c r="D28" s="14">
        <f t="shared" si="7"/>
        <v>0.75863908544597547</v>
      </c>
      <c r="F28" s="1">
        <v>200</v>
      </c>
      <c r="G28" s="2">
        <f t="shared" si="6"/>
        <v>0.25518675775011629</v>
      </c>
    </row>
    <row r="29" spans="2:10" x14ac:dyDescent="0.25">
      <c r="B29" s="1">
        <v>225</v>
      </c>
      <c r="C29" s="2">
        <f t="shared" si="3"/>
        <v>0.85476669384004211</v>
      </c>
      <c r="D29" s="14">
        <f t="shared" si="7"/>
        <v>0.85476669384004211</v>
      </c>
      <c r="F29" s="1">
        <v>225</v>
      </c>
      <c r="G29" s="2">
        <f t="shared" si="6"/>
        <v>0.28722929388147184</v>
      </c>
    </row>
    <row r="30" spans="2:10" x14ac:dyDescent="0.25">
      <c r="B30" s="1">
        <v>250</v>
      </c>
      <c r="C30" s="2">
        <f t="shared" si="3"/>
        <v>0.95089430223410876</v>
      </c>
      <c r="D30" s="14">
        <f t="shared" si="7"/>
        <v>0.95089430223410876</v>
      </c>
      <c r="F30" s="1">
        <v>250</v>
      </c>
      <c r="G30" s="2">
        <f t="shared" si="6"/>
        <v>0.31927183001282744</v>
      </c>
    </row>
    <row r="31" spans="2:10" x14ac:dyDescent="0.25">
      <c r="B31" s="1">
        <v>300</v>
      </c>
      <c r="C31" s="2">
        <f t="shared" si="3"/>
        <v>1.1431495190222341</v>
      </c>
      <c r="D31" s="14">
        <f t="shared" si="7"/>
        <v>1.1431495190222341</v>
      </c>
      <c r="F31" s="1">
        <v>300</v>
      </c>
      <c r="G31" s="2">
        <f t="shared" si="6"/>
        <v>0.38335690227554114</v>
      </c>
    </row>
    <row r="33" spans="2:7" x14ac:dyDescent="0.25">
      <c r="B33" t="s">
        <v>12</v>
      </c>
      <c r="F33" t="s">
        <v>13</v>
      </c>
    </row>
    <row r="35" spans="2:7" x14ac:dyDescent="0.25">
      <c r="B35" s="1">
        <v>32</v>
      </c>
      <c r="C35" s="3">
        <f t="shared" ref="C35:C45" si="9">$G$4/$E7</f>
        <v>9.5264090207765904</v>
      </c>
      <c r="F35" s="1">
        <v>32</v>
      </c>
      <c r="G35" s="3">
        <f t="shared" ref="G35:G45" si="10">$G$4/$C7</f>
        <v>26.811439821360914</v>
      </c>
    </row>
    <row r="36" spans="2:7" x14ac:dyDescent="0.25">
      <c r="B36" s="1">
        <v>40</v>
      </c>
      <c r="C36" s="3">
        <f t="shared" si="9"/>
        <v>6.9724119642681215</v>
      </c>
      <c r="F36" s="1">
        <v>40</v>
      </c>
      <c r="G36" s="3">
        <f t="shared" si="10"/>
        <v>19.954294086997542</v>
      </c>
    </row>
    <row r="37" spans="2:7" x14ac:dyDescent="0.25">
      <c r="B37" s="1">
        <v>50</v>
      </c>
      <c r="C37" s="3">
        <f t="shared" si="9"/>
        <v>5.4983290965581588</v>
      </c>
      <c r="F37" s="1">
        <v>50</v>
      </c>
      <c r="G37" s="3">
        <f t="shared" si="10"/>
        <v>15.890283071315757</v>
      </c>
    </row>
    <row r="38" spans="2:7" x14ac:dyDescent="0.25">
      <c r="B38" s="1">
        <v>75</v>
      </c>
      <c r="C38" s="3">
        <f t="shared" si="9"/>
        <v>3.5971088003762173</v>
      </c>
      <c r="F38" s="1">
        <v>75</v>
      </c>
      <c r="G38" s="3">
        <f t="shared" si="10"/>
        <v>10.529188917700466</v>
      </c>
    </row>
    <row r="39" spans="2:7" x14ac:dyDescent="0.25">
      <c r="B39" s="1">
        <v>100</v>
      </c>
      <c r="C39" s="3">
        <f t="shared" si="9"/>
        <v>2.6728773511531378</v>
      </c>
      <c r="F39" s="1">
        <v>100</v>
      </c>
      <c r="G39" s="3">
        <f t="shared" si="10"/>
        <v>7.8729858607628866</v>
      </c>
    </row>
    <row r="40" spans="2:7" x14ac:dyDescent="0.25">
      <c r="B40" s="1">
        <v>125</v>
      </c>
      <c r="C40" s="3">
        <f t="shared" si="9"/>
        <v>2.1265001330106332</v>
      </c>
      <c r="F40" s="1">
        <v>125</v>
      </c>
      <c r="G40" s="3">
        <f t="shared" si="10"/>
        <v>6.2869693698759495</v>
      </c>
    </row>
    <row r="41" spans="2:7" x14ac:dyDescent="0.25">
      <c r="B41" s="1">
        <v>150</v>
      </c>
      <c r="C41" s="3">
        <f t="shared" si="9"/>
        <v>1.7655870079239704</v>
      </c>
      <c r="F41" s="1">
        <v>150</v>
      </c>
      <c r="G41" s="3">
        <f t="shared" si="10"/>
        <v>5.2328162226800776</v>
      </c>
    </row>
    <row r="42" spans="2:7" x14ac:dyDescent="0.25">
      <c r="B42" s="1">
        <v>200</v>
      </c>
      <c r="C42" s="3">
        <f t="shared" si="9"/>
        <v>1.3181498543699968</v>
      </c>
      <c r="F42" s="1">
        <v>200</v>
      </c>
      <c r="G42" s="3">
        <f t="shared" si="10"/>
        <v>3.918698637878455</v>
      </c>
    </row>
    <row r="43" spans="2:7" x14ac:dyDescent="0.25">
      <c r="B43" s="1">
        <v>225</v>
      </c>
      <c r="C43" s="3">
        <f t="shared" si="9"/>
        <v>1.1699098797444913</v>
      </c>
      <c r="F43" s="1">
        <v>225</v>
      </c>
      <c r="G43" s="3">
        <f t="shared" si="10"/>
        <v>3.4815390397215555</v>
      </c>
    </row>
    <row r="44" spans="2:7" x14ac:dyDescent="0.25">
      <c r="B44" s="1">
        <v>250</v>
      </c>
      <c r="C44" s="3">
        <f t="shared" si="9"/>
        <v>1.0516415942871025</v>
      </c>
      <c r="F44" s="1">
        <v>250</v>
      </c>
      <c r="G44" s="3">
        <f t="shared" si="10"/>
        <v>3.1321272533183486</v>
      </c>
    </row>
    <row r="45" spans="2:7" x14ac:dyDescent="0.25">
      <c r="B45" s="1">
        <v>300</v>
      </c>
      <c r="C45" s="3">
        <f t="shared" si="9"/>
        <v>0.8747762067514373</v>
      </c>
      <c r="F45" s="1">
        <v>300</v>
      </c>
      <c r="G45" s="3">
        <f t="shared" si="10"/>
        <v>2.6085352684774183</v>
      </c>
    </row>
  </sheetData>
  <phoneticPr fontId="1" type="noConversion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USA Calculator</vt:lpstr>
      <vt:lpstr>Scale (US)</vt:lpstr>
      <vt:lpstr>Metric Calculator</vt:lpstr>
      <vt:lpstr>Scale (Metric)</vt:lpstr>
      <vt:lpstr>Design</vt:lpstr>
      <vt:lpstr>Olav Workings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Olav Törnroos</dc:creator>
  <cp:keywords/>
  <dc:description/>
  <cp:lastModifiedBy>Ryan Boldan</cp:lastModifiedBy>
  <cp:revision/>
  <cp:lastPrinted>2024-01-17T15:25:51Z</cp:lastPrinted>
  <dcterms:created xsi:type="dcterms:W3CDTF">2023-05-15T11:11:43Z</dcterms:created>
  <dcterms:modified xsi:type="dcterms:W3CDTF">2024-01-29T19:29:18Z</dcterms:modified>
  <cp:category/>
  <cp:contentStatus/>
</cp:coreProperties>
</file>